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activeTab="9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r:id="rId7"/>
    <sheet name="7" sheetId="27" r:id="rId8"/>
    <sheet name="8" sheetId="16" r:id="rId9"/>
    <sheet name="9" sheetId="28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'5'!$A$1:$H$120</definedName>
    <definedName name="_xlnm.Print_Area" localSheetId="6">'6'!$A$1:$G$28</definedName>
    <definedName name="_xlnm.Print_Area" localSheetId="8">'8'!$A$1:$H$25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3" i="6"/>
  <c r="E64"/>
  <c r="D64"/>
  <c r="C64"/>
  <c r="E63"/>
  <c r="D63"/>
  <c r="H82" i="25"/>
  <c r="G82"/>
  <c r="F82"/>
  <c r="F79"/>
  <c r="H129" i="4"/>
  <c r="H134"/>
  <c r="G128" i="3"/>
  <c r="G127" s="1"/>
  <c r="G130"/>
  <c r="E33" i="6"/>
  <c r="E32" s="1"/>
  <c r="D33"/>
  <c r="D32" s="1"/>
  <c r="C33"/>
  <c r="E26"/>
  <c r="D26"/>
  <c r="C26"/>
  <c r="E17" i="29"/>
  <c r="D17"/>
  <c r="D14"/>
  <c r="D13" s="1"/>
  <c r="C17"/>
  <c r="H57" i="25"/>
  <c r="H56"/>
  <c r="H55"/>
  <c r="H54" s="1"/>
  <c r="G57"/>
  <c r="G56"/>
  <c r="G55" s="1"/>
  <c r="G54" s="1"/>
  <c r="F57"/>
  <c r="F56"/>
  <c r="F55"/>
  <c r="F54" s="1"/>
  <c r="H82" i="4"/>
  <c r="I82"/>
  <c r="H83"/>
  <c r="I83"/>
  <c r="J23"/>
  <c r="I23"/>
  <c r="I21"/>
  <c r="I20" s="1"/>
  <c r="H23"/>
  <c r="H22"/>
  <c r="G21" i="3"/>
  <c r="G19" s="1"/>
  <c r="G18" s="1"/>
  <c r="G17" s="1"/>
  <c r="I21"/>
  <c r="I19"/>
  <c r="I18" s="1"/>
  <c r="H21"/>
  <c r="H19"/>
  <c r="H18" s="1"/>
  <c r="G20"/>
  <c r="G26"/>
  <c r="G25"/>
  <c r="G24"/>
  <c r="D21" i="6"/>
  <c r="D20" s="1"/>
  <c r="E21"/>
  <c r="E20" s="1"/>
  <c r="E15"/>
  <c r="E14" s="1"/>
  <c r="D15"/>
  <c r="D14"/>
  <c r="C15"/>
  <c r="C14" s="1"/>
  <c r="H116" i="25"/>
  <c r="H115" s="1"/>
  <c r="H114" s="1"/>
  <c r="G116"/>
  <c r="G115" s="1"/>
  <c r="G114" s="1"/>
  <c r="H112"/>
  <c r="G112"/>
  <c r="H111"/>
  <c r="G111"/>
  <c r="H110"/>
  <c r="G110"/>
  <c r="H108"/>
  <c r="G108"/>
  <c r="G103" s="1"/>
  <c r="G102" s="1"/>
  <c r="H106"/>
  <c r="G106"/>
  <c r="H104"/>
  <c r="G104"/>
  <c r="H99"/>
  <c r="H98"/>
  <c r="H97" s="1"/>
  <c r="G99"/>
  <c r="G98"/>
  <c r="G97" s="1"/>
  <c r="H95"/>
  <c r="H94"/>
  <c r="H93"/>
  <c r="G95"/>
  <c r="G94" s="1"/>
  <c r="G93" s="1"/>
  <c r="H90"/>
  <c r="H89" s="1"/>
  <c r="H88" s="1"/>
  <c r="G90"/>
  <c r="G89"/>
  <c r="G88"/>
  <c r="H86"/>
  <c r="H85" s="1"/>
  <c r="H84" s="1"/>
  <c r="G86"/>
  <c r="G85" s="1"/>
  <c r="G84" s="1"/>
  <c r="H80"/>
  <c r="G80"/>
  <c r="H79"/>
  <c r="G79"/>
  <c r="H78"/>
  <c r="G78"/>
  <c r="H77"/>
  <c r="G77"/>
  <c r="H75"/>
  <c r="H74"/>
  <c r="H73" s="1"/>
  <c r="H72" s="1"/>
  <c r="G75"/>
  <c r="G74" s="1"/>
  <c r="G73" s="1"/>
  <c r="G72" s="1"/>
  <c r="H70"/>
  <c r="G70"/>
  <c r="H69"/>
  <c r="H68" s="1"/>
  <c r="H67" s="1"/>
  <c r="G69"/>
  <c r="G68" s="1"/>
  <c r="G67" s="1"/>
  <c r="H65"/>
  <c r="H62" s="1"/>
  <c r="H61" s="1"/>
  <c r="H60" s="1"/>
  <c r="G65"/>
  <c r="H63"/>
  <c r="G63"/>
  <c r="H52"/>
  <c r="G52"/>
  <c r="H50"/>
  <c r="G50"/>
  <c r="H48"/>
  <c r="G48"/>
  <c r="G47" s="1"/>
  <c r="G46" s="1"/>
  <c r="H44"/>
  <c r="G44"/>
  <c r="H42"/>
  <c r="G42"/>
  <c r="H40"/>
  <c r="G40"/>
  <c r="H35"/>
  <c r="H34" s="1"/>
  <c r="H33" s="1"/>
  <c r="H32" s="1"/>
  <c r="G35"/>
  <c r="G34" s="1"/>
  <c r="G33" s="1"/>
  <c r="G32" s="1"/>
  <c r="H30"/>
  <c r="G30"/>
  <c r="H28"/>
  <c r="G28"/>
  <c r="H26"/>
  <c r="G26"/>
  <c r="G25" s="1"/>
  <c r="G24" s="1"/>
  <c r="H22"/>
  <c r="G22"/>
  <c r="H20"/>
  <c r="G20"/>
  <c r="G17"/>
  <c r="G16" s="1"/>
  <c r="H18"/>
  <c r="H17" s="1"/>
  <c r="H16" s="1"/>
  <c r="H15" s="1"/>
  <c r="G18"/>
  <c r="J150" i="4"/>
  <c r="J149"/>
  <c r="J148" s="1"/>
  <c r="J147" s="1"/>
  <c r="J146" s="1"/>
  <c r="I150"/>
  <c r="I149" s="1"/>
  <c r="I148" s="1"/>
  <c r="I147" s="1"/>
  <c r="I146" s="1"/>
  <c r="J144"/>
  <c r="I144"/>
  <c r="J142"/>
  <c r="J141" s="1"/>
  <c r="J140" s="1"/>
  <c r="J139" s="1"/>
  <c r="I142"/>
  <c r="J138"/>
  <c r="J137" s="1"/>
  <c r="J136" s="1"/>
  <c r="I138"/>
  <c r="I137"/>
  <c r="J132"/>
  <c r="I132"/>
  <c r="J131"/>
  <c r="I131"/>
  <c r="J130"/>
  <c r="I130"/>
  <c r="J129"/>
  <c r="I129"/>
  <c r="J127"/>
  <c r="J126" s="1"/>
  <c r="J125" s="1"/>
  <c r="J124" s="1"/>
  <c r="J123" s="1"/>
  <c r="I127"/>
  <c r="I126" s="1"/>
  <c r="I125" s="1"/>
  <c r="I124" s="1"/>
  <c r="I123" s="1"/>
  <c r="J121"/>
  <c r="J120" s="1"/>
  <c r="J119" s="1"/>
  <c r="J118" s="1"/>
  <c r="J117" s="1"/>
  <c r="I121"/>
  <c r="I120" s="1"/>
  <c r="I119" s="1"/>
  <c r="I118" s="1"/>
  <c r="I117" s="1"/>
  <c r="I116" s="1"/>
  <c r="J114"/>
  <c r="J113"/>
  <c r="J112"/>
  <c r="J111" s="1"/>
  <c r="I114"/>
  <c r="I113"/>
  <c r="I112" s="1"/>
  <c r="I111" s="1"/>
  <c r="J109"/>
  <c r="I109"/>
  <c r="J107"/>
  <c r="J106" s="1"/>
  <c r="J105" s="1"/>
  <c r="J104" s="1"/>
  <c r="I107"/>
  <c r="J102"/>
  <c r="I102"/>
  <c r="J101"/>
  <c r="I101"/>
  <c r="J100"/>
  <c r="I100"/>
  <c r="J99"/>
  <c r="I99"/>
  <c r="J96"/>
  <c r="I96"/>
  <c r="J94"/>
  <c r="I94"/>
  <c r="J87"/>
  <c r="I87"/>
  <c r="J86"/>
  <c r="I86"/>
  <c r="J85"/>
  <c r="I85"/>
  <c r="J84"/>
  <c r="I84"/>
  <c r="J83"/>
  <c r="J82"/>
  <c r="J80"/>
  <c r="J79" s="1"/>
  <c r="J78" s="1"/>
  <c r="J77" s="1"/>
  <c r="J76" s="1"/>
  <c r="I80"/>
  <c r="I79" s="1"/>
  <c r="I78" s="1"/>
  <c r="I77" s="1"/>
  <c r="I76" s="1"/>
  <c r="J72"/>
  <c r="J71" s="1"/>
  <c r="J70" s="1"/>
  <c r="I72"/>
  <c r="I71" s="1"/>
  <c r="I70" s="1"/>
  <c r="J68"/>
  <c r="I68"/>
  <c r="J67"/>
  <c r="I67"/>
  <c r="J66"/>
  <c r="I66"/>
  <c r="J63"/>
  <c r="J62"/>
  <c r="J61" s="1"/>
  <c r="I63"/>
  <c r="I62" s="1"/>
  <c r="I61" s="1"/>
  <c r="J59"/>
  <c r="J58" s="1"/>
  <c r="J57" s="1"/>
  <c r="J56" s="1"/>
  <c r="I59"/>
  <c r="I58" s="1"/>
  <c r="I57" s="1"/>
  <c r="I56" s="1"/>
  <c r="J54"/>
  <c r="J53" s="1"/>
  <c r="J52" s="1"/>
  <c r="I54"/>
  <c r="I53" s="1"/>
  <c r="I52" s="1"/>
  <c r="J50"/>
  <c r="J49" s="1"/>
  <c r="J48" s="1"/>
  <c r="J47" s="1"/>
  <c r="I50"/>
  <c r="I49" s="1"/>
  <c r="I48" s="1"/>
  <c r="J45"/>
  <c r="J44" s="1"/>
  <c r="J43" s="1"/>
  <c r="J42" s="1"/>
  <c r="I45"/>
  <c r="I44" s="1"/>
  <c r="I43" s="1"/>
  <c r="I42" s="1"/>
  <c r="J39"/>
  <c r="I39"/>
  <c r="J38"/>
  <c r="I38"/>
  <c r="J37"/>
  <c r="I37"/>
  <c r="J36"/>
  <c r="I36"/>
  <c r="J34"/>
  <c r="J33" s="1"/>
  <c r="J32" s="1"/>
  <c r="J31" s="1"/>
  <c r="I34"/>
  <c r="I33"/>
  <c r="I32" s="1"/>
  <c r="I31" s="1"/>
  <c r="J28"/>
  <c r="J27" s="1"/>
  <c r="J26" s="1"/>
  <c r="I28"/>
  <c r="I27" s="1"/>
  <c r="I26" s="1"/>
  <c r="J17"/>
  <c r="J16" s="1"/>
  <c r="J15" s="1"/>
  <c r="J14" s="1"/>
  <c r="I17"/>
  <c r="I16"/>
  <c r="I15" s="1"/>
  <c r="I14" s="1"/>
  <c r="I157" i="3"/>
  <c r="I156" s="1"/>
  <c r="I155" s="1"/>
  <c r="I154" s="1"/>
  <c r="I153" s="1"/>
  <c r="H157"/>
  <c r="H156" s="1"/>
  <c r="H155" s="1"/>
  <c r="H154" s="1"/>
  <c r="H153" s="1"/>
  <c r="I151"/>
  <c r="H151"/>
  <c r="I149"/>
  <c r="H149"/>
  <c r="I148"/>
  <c r="I147"/>
  <c r="H148"/>
  <c r="H147" s="1"/>
  <c r="I143"/>
  <c r="I138" s="1"/>
  <c r="I137" s="1"/>
  <c r="I136" s="1"/>
  <c r="I135" s="1"/>
  <c r="I134" s="1"/>
  <c r="H143"/>
  <c r="I141"/>
  <c r="H141"/>
  <c r="I139"/>
  <c r="H139"/>
  <c r="H138" s="1"/>
  <c r="H137" s="1"/>
  <c r="H136" s="1"/>
  <c r="H135" s="1"/>
  <c r="I130"/>
  <c r="H130"/>
  <c r="I129"/>
  <c r="H129"/>
  <c r="I128"/>
  <c r="H128"/>
  <c r="I127"/>
  <c r="H127"/>
  <c r="I125"/>
  <c r="I124" s="1"/>
  <c r="H125"/>
  <c r="H124" s="1"/>
  <c r="I119"/>
  <c r="H119"/>
  <c r="H118" s="1"/>
  <c r="H117" s="1"/>
  <c r="H116" s="1"/>
  <c r="H115" s="1"/>
  <c r="I118"/>
  <c r="I117" s="1"/>
  <c r="I116" s="1"/>
  <c r="I115" s="1"/>
  <c r="I114" s="1"/>
  <c r="I112"/>
  <c r="I111"/>
  <c r="I110" s="1"/>
  <c r="I109" s="1"/>
  <c r="H112"/>
  <c r="H111"/>
  <c r="H110"/>
  <c r="H109" s="1"/>
  <c r="I107"/>
  <c r="H107"/>
  <c r="I105"/>
  <c r="I104" s="1"/>
  <c r="I103" s="1"/>
  <c r="I102" s="1"/>
  <c r="H105"/>
  <c r="H104" s="1"/>
  <c r="H103" s="1"/>
  <c r="H102" s="1"/>
  <c r="I100"/>
  <c r="H100"/>
  <c r="I99"/>
  <c r="H99"/>
  <c r="I98"/>
  <c r="H98"/>
  <c r="I97"/>
  <c r="H97"/>
  <c r="I94"/>
  <c r="I91" s="1"/>
  <c r="I90" s="1"/>
  <c r="I89" s="1"/>
  <c r="I88" s="1"/>
  <c r="H94"/>
  <c r="H91" s="1"/>
  <c r="H90" s="1"/>
  <c r="H89" s="1"/>
  <c r="H88" s="1"/>
  <c r="I92"/>
  <c r="H92"/>
  <c r="I85"/>
  <c r="H85"/>
  <c r="I84"/>
  <c r="H84"/>
  <c r="I83"/>
  <c r="H83"/>
  <c r="I82"/>
  <c r="H82"/>
  <c r="I81"/>
  <c r="H81"/>
  <c r="I80"/>
  <c r="H80"/>
  <c r="I78"/>
  <c r="I77" s="1"/>
  <c r="I76" s="1"/>
  <c r="I75" s="1"/>
  <c r="I74" s="1"/>
  <c r="H78"/>
  <c r="H77" s="1"/>
  <c r="H76" s="1"/>
  <c r="H75" s="1"/>
  <c r="H74" s="1"/>
  <c r="I70"/>
  <c r="I69" s="1"/>
  <c r="I68" s="1"/>
  <c r="H70"/>
  <c r="H69" s="1"/>
  <c r="H68" s="1"/>
  <c r="I66"/>
  <c r="H66"/>
  <c r="I65"/>
  <c r="H65"/>
  <c r="I64"/>
  <c r="H64"/>
  <c r="I61"/>
  <c r="I60" s="1"/>
  <c r="I59" s="1"/>
  <c r="H61"/>
  <c r="H60"/>
  <c r="H59" s="1"/>
  <c r="I57"/>
  <c r="I56"/>
  <c r="I55" s="1"/>
  <c r="I54" s="1"/>
  <c r="H57"/>
  <c r="H56" s="1"/>
  <c r="H55" s="1"/>
  <c r="H54" s="1"/>
  <c r="I52"/>
  <c r="I51"/>
  <c r="I50" s="1"/>
  <c r="H52"/>
  <c r="H51" s="1"/>
  <c r="H50" s="1"/>
  <c r="I48"/>
  <c r="I47" s="1"/>
  <c r="I46" s="1"/>
  <c r="H48"/>
  <c r="H47" s="1"/>
  <c r="H46" s="1"/>
  <c r="I43"/>
  <c r="I42"/>
  <c r="I41" s="1"/>
  <c r="H43"/>
  <c r="H42"/>
  <c r="H41" s="1"/>
  <c r="I40"/>
  <c r="H40"/>
  <c r="I37"/>
  <c r="I36" s="1"/>
  <c r="I35" s="1"/>
  <c r="I34" s="1"/>
  <c r="H37"/>
  <c r="H36" s="1"/>
  <c r="H35" s="1"/>
  <c r="H34" s="1"/>
  <c r="I32"/>
  <c r="H32"/>
  <c r="I31"/>
  <c r="I30"/>
  <c r="I29" s="1"/>
  <c r="H31"/>
  <c r="H30" s="1"/>
  <c r="H29" s="1"/>
  <c r="I26"/>
  <c r="I25" s="1"/>
  <c r="I24" s="1"/>
  <c r="H26"/>
  <c r="H25" s="1"/>
  <c r="H24" s="1"/>
  <c r="I15"/>
  <c r="I14" s="1"/>
  <c r="I13" s="1"/>
  <c r="I12" s="1"/>
  <c r="H15"/>
  <c r="H14"/>
  <c r="H13" s="1"/>
  <c r="H12" s="1"/>
  <c r="E61" i="6"/>
  <c r="D61"/>
  <c r="E60"/>
  <c r="D60"/>
  <c r="E58"/>
  <c r="E57"/>
  <c r="D58"/>
  <c r="D57" s="1"/>
  <c r="E55"/>
  <c r="D55"/>
  <c r="E53"/>
  <c r="D53"/>
  <c r="D52" s="1"/>
  <c r="D46" s="1"/>
  <c r="D45" s="1"/>
  <c r="E48"/>
  <c r="E47"/>
  <c r="E46" s="1"/>
  <c r="E45" s="1"/>
  <c r="D48"/>
  <c r="E50"/>
  <c r="D50"/>
  <c r="E43"/>
  <c r="E42" s="1"/>
  <c r="E41" s="1"/>
  <c r="D43"/>
  <c r="D42" s="1"/>
  <c r="D41" s="1"/>
  <c r="E39"/>
  <c r="E38"/>
  <c r="E37" s="1"/>
  <c r="D39"/>
  <c r="D38"/>
  <c r="D37" s="1"/>
  <c r="E35"/>
  <c r="D35"/>
  <c r="E30"/>
  <c r="E29"/>
  <c r="D30"/>
  <c r="D29"/>
  <c r="E24"/>
  <c r="D24"/>
  <c r="E26" i="29"/>
  <c r="E25" s="1"/>
  <c r="E24" s="1"/>
  <c r="D26"/>
  <c r="D25" s="1"/>
  <c r="D24" s="1"/>
  <c r="E22"/>
  <c r="E21" s="1"/>
  <c r="E20" s="1"/>
  <c r="E19" s="1"/>
  <c r="D22"/>
  <c r="D21"/>
  <c r="D20" s="1"/>
  <c r="D19" s="1"/>
  <c r="E15"/>
  <c r="E14" s="1"/>
  <c r="E13" s="1"/>
  <c r="D15"/>
  <c r="H102" i="4"/>
  <c r="H101"/>
  <c r="H100"/>
  <c r="H99"/>
  <c r="G97" i="3"/>
  <c r="G98"/>
  <c r="G99"/>
  <c r="G100"/>
  <c r="H107" i="4"/>
  <c r="F80" i="25"/>
  <c r="H130" i="4"/>
  <c r="H131"/>
  <c r="H132"/>
  <c r="G129" i="3"/>
  <c r="F22" i="25"/>
  <c r="G37" i="3"/>
  <c r="G36" s="1"/>
  <c r="G35" s="1"/>
  <c r="G34" s="1"/>
  <c r="F110" i="25"/>
  <c r="F111"/>
  <c r="F112"/>
  <c r="H36" i="4"/>
  <c r="H37"/>
  <c r="H38"/>
  <c r="H39"/>
  <c r="C15" i="29"/>
  <c r="C14"/>
  <c r="C13"/>
  <c r="G15" i="31"/>
  <c r="G14" s="1"/>
  <c r="G13" s="1"/>
  <c r="F15"/>
  <c r="F14"/>
  <c r="F13"/>
  <c r="E15"/>
  <c r="E14" s="1"/>
  <c r="E13" s="1"/>
  <c r="D14" i="14"/>
  <c r="F69" i="25"/>
  <c r="F68" s="1"/>
  <c r="F67" s="1"/>
  <c r="G40" i="3"/>
  <c r="H17" i="4"/>
  <c r="H16" s="1"/>
  <c r="H15" s="1"/>
  <c r="H14" s="1"/>
  <c r="H28"/>
  <c r="H27" s="1"/>
  <c r="H26" s="1"/>
  <c r="H34"/>
  <c r="H33" s="1"/>
  <c r="H32" s="1"/>
  <c r="H31" s="1"/>
  <c r="H45"/>
  <c r="H44" s="1"/>
  <c r="H43" s="1"/>
  <c r="H42" s="1"/>
  <c r="H41" s="1"/>
  <c r="H50"/>
  <c r="H49" s="1"/>
  <c r="H48" s="1"/>
  <c r="H47" s="1"/>
  <c r="H54"/>
  <c r="H53" s="1"/>
  <c r="H52" s="1"/>
  <c r="H59"/>
  <c r="H58"/>
  <c r="H57"/>
  <c r="H56" s="1"/>
  <c r="H63"/>
  <c r="H62"/>
  <c r="H61" s="1"/>
  <c r="H66"/>
  <c r="H67"/>
  <c r="H68"/>
  <c r="H72"/>
  <c r="H71" s="1"/>
  <c r="H70" s="1"/>
  <c r="H80"/>
  <c r="H79" s="1"/>
  <c r="H78" s="1"/>
  <c r="H77" s="1"/>
  <c r="H76" s="1"/>
  <c r="H84"/>
  <c r="H85"/>
  <c r="H86"/>
  <c r="H87"/>
  <c r="H94"/>
  <c r="H96"/>
  <c r="H114"/>
  <c r="H113"/>
  <c r="H112"/>
  <c r="H111" s="1"/>
  <c r="H109"/>
  <c r="H106"/>
  <c r="H105" s="1"/>
  <c r="H104" s="1"/>
  <c r="H121"/>
  <c r="H120"/>
  <c r="H119" s="1"/>
  <c r="H118" s="1"/>
  <c r="H117" s="1"/>
  <c r="H116" s="1"/>
  <c r="H127"/>
  <c r="H126" s="1"/>
  <c r="H125" s="1"/>
  <c r="H124" s="1"/>
  <c r="H123" s="1"/>
  <c r="H138"/>
  <c r="H137"/>
  <c r="H142"/>
  <c r="H141" s="1"/>
  <c r="H140" s="1"/>
  <c r="H139" s="1"/>
  <c r="H144"/>
  <c r="H150"/>
  <c r="H149" s="1"/>
  <c r="H148" s="1"/>
  <c r="H147" s="1"/>
  <c r="H146" s="1"/>
  <c r="G15" i="3"/>
  <c r="G14"/>
  <c r="G13"/>
  <c r="G12" s="1"/>
  <c r="C53" i="6"/>
  <c r="F116" i="25"/>
  <c r="F115" s="1"/>
  <c r="F114" s="1"/>
  <c r="F108"/>
  <c r="F106"/>
  <c r="F104"/>
  <c r="F103" s="1"/>
  <c r="F102" s="1"/>
  <c r="F99"/>
  <c r="F98" s="1"/>
  <c r="F97" s="1"/>
  <c r="F95"/>
  <c r="F94" s="1"/>
  <c r="F93" s="1"/>
  <c r="F90"/>
  <c r="F89"/>
  <c r="F88" s="1"/>
  <c r="F86"/>
  <c r="F85"/>
  <c r="F84" s="1"/>
  <c r="F75"/>
  <c r="F74" s="1"/>
  <c r="F73" s="1"/>
  <c r="F72" s="1"/>
  <c r="F70"/>
  <c r="F65"/>
  <c r="F62"/>
  <c r="F61" s="1"/>
  <c r="F60" s="1"/>
  <c r="F63"/>
  <c r="F52"/>
  <c r="F50"/>
  <c r="F48"/>
  <c r="F47" s="1"/>
  <c r="F46" s="1"/>
  <c r="F44"/>
  <c r="F39" s="1"/>
  <c r="F38" s="1"/>
  <c r="F42"/>
  <c r="F40"/>
  <c r="F35"/>
  <c r="F34"/>
  <c r="F33" s="1"/>
  <c r="F32" s="1"/>
  <c r="F30"/>
  <c r="F26"/>
  <c r="F25" s="1"/>
  <c r="F24" s="1"/>
  <c r="F28"/>
  <c r="F20"/>
  <c r="F18"/>
  <c r="G157" i="3"/>
  <c r="G156"/>
  <c r="G155" s="1"/>
  <c r="G154" s="1"/>
  <c r="G153" s="1"/>
  <c r="G151"/>
  <c r="G149"/>
  <c r="G148"/>
  <c r="G147" s="1"/>
  <c r="G143"/>
  <c r="G141"/>
  <c r="G138" s="1"/>
  <c r="G137" s="1"/>
  <c r="G136" s="1"/>
  <c r="G135" s="1"/>
  <c r="G139"/>
  <c r="G125"/>
  <c r="G124"/>
  <c r="G123"/>
  <c r="G122" s="1"/>
  <c r="G121" s="1"/>
  <c r="G119"/>
  <c r="G118" s="1"/>
  <c r="G117" s="1"/>
  <c r="G116" s="1"/>
  <c r="G115" s="1"/>
  <c r="G107"/>
  <c r="G105"/>
  <c r="G104" s="1"/>
  <c r="G103" s="1"/>
  <c r="G102" s="1"/>
  <c r="G112"/>
  <c r="G111"/>
  <c r="G110"/>
  <c r="G109" s="1"/>
  <c r="G94"/>
  <c r="G91" s="1"/>
  <c r="G90" s="1"/>
  <c r="G89" s="1"/>
  <c r="G88" s="1"/>
  <c r="G92"/>
  <c r="G85"/>
  <c r="G84"/>
  <c r="G83"/>
  <c r="G82"/>
  <c r="G81"/>
  <c r="G80"/>
  <c r="G78"/>
  <c r="G77"/>
  <c r="G76" s="1"/>
  <c r="G75" s="1"/>
  <c r="G74" s="1"/>
  <c r="G70"/>
  <c r="G69" s="1"/>
  <c r="G68" s="1"/>
  <c r="G66"/>
  <c r="G65"/>
  <c r="G64"/>
  <c r="G61"/>
  <c r="G60"/>
  <c r="G59" s="1"/>
  <c r="G57"/>
  <c r="G56" s="1"/>
  <c r="G55" s="1"/>
  <c r="G54" s="1"/>
  <c r="G52"/>
  <c r="G51" s="1"/>
  <c r="G50" s="1"/>
  <c r="G48"/>
  <c r="G47"/>
  <c r="G46"/>
  <c r="G45" s="1"/>
  <c r="G43"/>
  <c r="G42" s="1"/>
  <c r="G41" s="1"/>
  <c r="G32"/>
  <c r="G31"/>
  <c r="G30" s="1"/>
  <c r="G29" s="1"/>
  <c r="C61" i="6"/>
  <c r="C60"/>
  <c r="C58"/>
  <c r="C57"/>
  <c r="C55"/>
  <c r="C48"/>
  <c r="C47" s="1"/>
  <c r="C46" s="1"/>
  <c r="C45" s="1"/>
  <c r="C50"/>
  <c r="C43"/>
  <c r="C42"/>
  <c r="C41" s="1"/>
  <c r="C39"/>
  <c r="C38" s="1"/>
  <c r="C37" s="1"/>
  <c r="C35"/>
  <c r="C32"/>
  <c r="C30"/>
  <c r="C29"/>
  <c r="C24"/>
  <c r="C23" s="1"/>
  <c r="C21"/>
  <c r="C20"/>
  <c r="C26" i="29"/>
  <c r="C25" s="1"/>
  <c r="C24" s="1"/>
  <c r="C22"/>
  <c r="C21" s="1"/>
  <c r="C20" s="1"/>
  <c r="F22" i="30"/>
  <c r="E22"/>
  <c r="D22"/>
  <c r="H25" i="25"/>
  <c r="H24"/>
  <c r="H123" i="3"/>
  <c r="H122" s="1"/>
  <c r="H121" s="1"/>
  <c r="I22" i="4"/>
  <c r="I145" i="3"/>
  <c r="I146"/>
  <c r="I20"/>
  <c r="I93" i="4"/>
  <c r="I92" s="1"/>
  <c r="I91" s="1"/>
  <c r="I90" s="1"/>
  <c r="I89" s="1"/>
  <c r="H21"/>
  <c r="H20" s="1"/>
  <c r="H20" i="3"/>
  <c r="H39" i="25"/>
  <c r="H38"/>
  <c r="I123" i="3"/>
  <c r="I122" s="1"/>
  <c r="I121" s="1"/>
  <c r="G62" i="25"/>
  <c r="G61" s="1"/>
  <c r="G60" s="1"/>
  <c r="F17"/>
  <c r="F16" s="1"/>
  <c r="F15" s="1"/>
  <c r="E23" i="6"/>
  <c r="D47"/>
  <c r="H136" i="4"/>
  <c r="J22"/>
  <c r="J21"/>
  <c r="J20"/>
  <c r="D23" i="6"/>
  <c r="H47" i="25"/>
  <c r="H46" s="1"/>
  <c r="E52" i="6"/>
  <c r="C52"/>
  <c r="H103" i="25"/>
  <c r="H102" s="1"/>
  <c r="I136" i="4"/>
  <c r="I106"/>
  <c r="I105"/>
  <c r="I104" s="1"/>
  <c r="I98" s="1"/>
  <c r="I141"/>
  <c r="I140" s="1"/>
  <c r="I139" s="1"/>
  <c r="H93"/>
  <c r="H92" s="1"/>
  <c r="H91" s="1"/>
  <c r="H90" s="1"/>
  <c r="G39" i="25"/>
  <c r="G38" s="1"/>
  <c r="G37" s="1"/>
  <c r="F78"/>
  <c r="F77" s="1"/>
  <c r="J93" i="4"/>
  <c r="J92" s="1"/>
  <c r="J91" s="1"/>
  <c r="J90" s="1"/>
  <c r="F37" i="25" l="1"/>
  <c r="H14"/>
  <c r="H19" i="4"/>
  <c r="H13" s="1"/>
  <c r="H12" s="1"/>
  <c r="H11" s="1"/>
  <c r="H98"/>
  <c r="I96" i="3"/>
  <c r="I87" s="1"/>
  <c r="I47" i="4"/>
  <c r="I41" s="1"/>
  <c r="H87" i="3"/>
  <c r="H134"/>
  <c r="J41" i="4"/>
  <c r="D13" i="6"/>
  <c r="D12" s="1"/>
  <c r="I17" i="3"/>
  <c r="H145"/>
  <c r="H146"/>
  <c r="F14" i="25"/>
  <c r="G96" i="3"/>
  <c r="E12" i="29"/>
  <c r="E28" s="1"/>
  <c r="I45" i="3"/>
  <c r="H96"/>
  <c r="E13" i="6"/>
  <c r="E12" s="1"/>
  <c r="J89" i="4"/>
  <c r="I39" i="3"/>
  <c r="I11" s="1"/>
  <c r="J19" i="4"/>
  <c r="J13" s="1"/>
  <c r="J12" s="1"/>
  <c r="J11" s="1"/>
  <c r="C19" i="29"/>
  <c r="G114" i="3"/>
  <c r="H45"/>
  <c r="H39" s="1"/>
  <c r="H17"/>
  <c r="G145"/>
  <c r="G134" s="1"/>
  <c r="G146"/>
  <c r="G87"/>
  <c r="H37" i="25"/>
  <c r="G39" i="3"/>
  <c r="G11" s="1"/>
  <c r="C12" i="29"/>
  <c r="C28" s="1"/>
  <c r="H114" i="3"/>
  <c r="J116" i="4"/>
  <c r="I19"/>
  <c r="I13" s="1"/>
  <c r="I12" s="1"/>
  <c r="I11" s="1"/>
  <c r="D12" i="29"/>
  <c r="D28" s="1"/>
  <c r="H89" i="4"/>
  <c r="H11" i="3"/>
  <c r="J98" i="4"/>
  <c r="G15" i="25"/>
  <c r="G14" s="1"/>
  <c r="C13" i="6"/>
  <c r="C12" s="1"/>
  <c r="I10" i="3" l="1"/>
  <c r="G10"/>
  <c r="H10"/>
</calcChain>
</file>

<file path=xl/sharedStrings.xml><?xml version="1.0" encoding="utf-8"?>
<sst xmlns="http://schemas.openxmlformats.org/spreadsheetml/2006/main" count="2542" uniqueCount="638">
  <si>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</si>
  <si>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</si>
  <si>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</si>
  <si>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</si>
  <si>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</si>
  <si>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</si>
  <si>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</si>
  <si>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</si>
  <si>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</si>
  <si>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</si>
  <si>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</si>
  <si>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</si>
  <si>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</si>
  <si>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</si>
  <si>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</si>
  <si>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</si>
  <si>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</si>
  <si>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</si>
  <si>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</si>
  <si>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</si>
  <si>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</si>
  <si>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</si>
  <si>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</si>
  <si>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</si>
  <si>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</si>
  <si>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</si>
  <si>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</si>
  <si>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</si>
  <si>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</si>
  <si>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</si>
  <si>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</si>
  <si>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</si>
  <si>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</si>
  <si>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</si>
  <si>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</si>
  <si>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</si>
  <si>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</si>
  <si>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</si>
  <si>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</si>
  <si>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</si>
  <si>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</si>
  <si>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</si>
  <si>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</si>
  <si>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</si>
  <si>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</si>
  <si>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</si>
  <si>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</si>
  <si>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</si>
  <si>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</si>
  <si>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</si>
  <si>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</si>
  <si>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</si>
  <si>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</si>
  <si>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</si>
  <si>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</si>
  <si>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</si>
  <si>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</si>
  <si>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</si>
  <si>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</si>
  <si>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</si>
  <si>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</si>
  <si>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</si>
  <si>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</si>
  <si>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</si>
  <si>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</si>
  <si>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</si>
  <si>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</si>
  <si>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</si>
  <si>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</si>
  <si>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</si>
  <si>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</si>
  <si>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</si>
  <si>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</si>
  <si>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</si>
  <si>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</si>
  <si>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</si>
  <si>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</si>
  <si>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</si>
  <si>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</si>
  <si>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</si>
  <si>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</si>
  <si>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</si>
  <si>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</si>
  <si>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</si>
  <si>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</si>
  <si>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</si>
  <si>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</si>
  <si>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</si>
  <si>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</si>
  <si>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</si>
  <si>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</si>
  <si>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</si>
  <si>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</si>
  <si>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</si>
  <si>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</si>
  <si>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</si>
  <si>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</si>
  <si>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</si>
  <si>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</si>
  <si>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</si>
  <si>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</si>
  <si>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</si>
  <si>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</si>
  <si>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</si>
  <si>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</si>
  <si>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</si>
  <si>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</si>
  <si>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</si>
  <si>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</si>
  <si>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</si>
  <si>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</si>
  <si>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</si>
  <si>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</si>
  <si>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</si>
  <si>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</si>
  <si>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</si>
  <si>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</si>
  <si>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</si>
  <si>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</si>
  <si>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</si>
  <si>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</si>
  <si>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</si>
  <si>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</si>
  <si>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</si>
  <si>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</si>
  <si>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</si>
  <si>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</si>
  <si>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</si>
  <si>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</si>
  <si>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</si>
  <si>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</si>
  <si>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</si>
  <si>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</si>
  <si>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</si>
  <si>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</si>
  <si>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</si>
  <si>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</si>
  <si>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</si>
  <si>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</si>
  <si>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</si>
  <si>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</si>
  <si>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</si>
  <si>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</si>
  <si>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</si>
  <si>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</si>
  <si>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</si>
  <si>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</si>
  <si>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</si>
  <si>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</si>
  <si>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</si>
  <si>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</si>
  <si>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</si>
  <si>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</si>
  <si>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</si>
  <si>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</si>
  <si>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</si>
  <si>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</si>
  <si>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</si>
  <si>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</si>
  <si>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</si>
  <si>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</si>
  <si>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</si>
  <si>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</si>
  <si>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</si>
  <si>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</si>
  <si>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</si>
  <si>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</si>
  <si>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</si>
  <si>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</si>
  <si>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</si>
  <si>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</si>
  <si>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</si>
  <si>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</si>
  <si>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</si>
  <si>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</si>
  <si>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</si>
  <si>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</si>
  <si>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</si>
  <si>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</si>
  <si>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</si>
  <si>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</si>
  <si>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</si>
  <si>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</si>
  <si>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</si>
  <si>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</si>
  <si>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</si>
  <si>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</si>
  <si>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</si>
  <si>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</si>
  <si>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</si>
  <si>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</si>
  <si>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</si>
  <si>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</si>
  <si>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</si>
  <si>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</si>
  <si>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</si>
  <si>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</si>
  <si>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</si>
  <si>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</si>
  <si>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</si>
  <si>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</si>
  <si>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</si>
  <si>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</si>
  <si>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</si>
  <si>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</si>
  <si>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</si>
  <si>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</si>
  <si>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</si>
  <si>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</si>
  <si>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</si>
  <si>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</si>
  <si>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</si>
  <si>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</si>
  <si>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</si>
  <si>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</si>
  <si>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</si>
  <si>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</si>
  <si>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</si>
  <si>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</si>
  <si>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</si>
  <si>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</si>
  <si>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</si>
  <si>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</si>
  <si>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</si>
  <si>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</si>
  <si>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</si>
  <si>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</si>
  <si>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</si>
  <si>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</si>
  <si>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</si>
  <si>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</si>
  <si>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</si>
  <si>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</si>
  <si>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</si>
  <si>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</si>
  <si>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</si>
  <si>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</si>
  <si>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</si>
  <si>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</si>
  <si>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</si>
  <si>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</si>
  <si>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</si>
  <si>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</si>
  <si>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</si>
  <si>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</si>
  <si>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</si>
  <si>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</si>
  <si>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</si>
  <si>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</si>
  <si>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</si>
  <si>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</si>
  <si>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</si>
  <si>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</si>
  <si>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</si>
  <si>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</si>
  <si>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</si>
  <si>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</si>
  <si>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</si>
  <si>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</si>
  <si>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</si>
  <si>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</si>
  <si>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</si>
  <si>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</si>
  <si>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</si>
  <si>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</si>
  <si>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</si>
  <si>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</si>
  <si>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</si>
  <si>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</si>
  <si>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</si>
  <si>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</si>
  <si>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</si>
  <si>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</si>
  <si>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</si>
  <si>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</si>
  <si>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</si>
  <si>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</si>
  <si>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</si>
  <si>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</si>
  <si>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</si>
  <si>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</si>
  <si>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</si>
  <si>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</si>
  <si>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</si>
  <si>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</si>
  <si>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</si>
  <si>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</si>
  <si>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</si>
  <si>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</si>
  <si>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</si>
  <si>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</si>
  <si>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</si>
  <si>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</si>
  <si>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</si>
  <si>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</si>
  <si>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</si>
  <si>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</si>
  <si>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</si>
  <si>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</si>
  <si>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</si>
  <si>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</si>
  <si>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</si>
  <si>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</si>
  <si>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</si>
  <si>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</si>
  <si>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</si>
  <si>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</si>
  <si>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</si>
  <si>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</si>
  <si>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</si>
  <si>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</si>
  <si>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</si>
  <si>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</si>
  <si>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</si>
  <si>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</si>
  <si>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</si>
  <si>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</si>
  <si>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</si>
  <si>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</si>
  <si>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</si>
  <si>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</si>
  <si>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</si>
  <si>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</si>
  <si>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</si>
  <si>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</si>
  <si>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</si>
  <si>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</si>
  <si>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</si>
  <si>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</si>
  <si>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</si>
  <si>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</si>
  <si>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</si>
  <si>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</si>
  <si>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</si>
  <si>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</si>
  <si>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</si>
  <si>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</si>
  <si>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</si>
  <si>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</si>
  <si>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</si>
  <si>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</si>
  <si>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</si>
  <si>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</si>
  <si>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</si>
  <si>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</si>
  <si>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</si>
  <si>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</si>
  <si>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</si>
  <si>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</si>
  <si>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</si>
  <si>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</si>
  <si>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</si>
  <si>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</si>
  <si>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</si>
  <si>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</si>
  <si>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</si>
  <si>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</si>
  <si>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</si>
  <si>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</si>
  <si>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</si>
  <si>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</si>
  <si>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</si>
  <si>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</si>
  <si>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</si>
  <si>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</si>
  <si>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</si>
  <si>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</si>
  <si>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</si>
  <si>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</si>
  <si>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</si>
  <si>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</si>
  <si>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</si>
  <si>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</si>
  <si>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</si>
  <si>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</si>
  <si>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</si>
  <si>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</si>
  <si>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</si>
  <si>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</si>
  <si>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</si>
  <si>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</si>
  <si>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</si>
  <si>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</si>
  <si>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</si>
  <si>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</si>
  <si>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</si>
  <si>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</si>
  <si>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</si>
  <si>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</si>
  <si>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</si>
  <si>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</si>
  <si>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</si>
  <si>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</si>
  <si>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</si>
  <si>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</si>
  <si>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</si>
  <si>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</si>
  <si>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</si>
  <si>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</si>
  <si>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</si>
  <si>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</si>
  <si>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</si>
  <si>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</si>
  <si>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</si>
  <si>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</si>
  <si>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</si>
  <si>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</si>
  <si>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</si>
  <si>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</si>
  <si>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</si>
  <si>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</si>
  <si>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</si>
  <si>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</si>
  <si>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</si>
  <si>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</si>
  <si>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</si>
  <si>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</si>
  <si>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</si>
  <si>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</si>
  <si>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</si>
  <si>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</si>
  <si>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</si>
  <si>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</si>
  <si>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</si>
  <si>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</si>
  <si>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</si>
  <si>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</si>
  <si>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</si>
  <si>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</si>
  <si>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</si>
  <si>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</si>
  <si>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</si>
  <si>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</si>
  <si>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</si>
  <si>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</si>
  <si>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</si>
  <si>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</si>
  <si>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</si>
  <si>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</si>
  <si>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</si>
  <si>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</si>
  <si>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</si>
  <si>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</si>
  <si>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</si>
  <si>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</si>
  <si>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</si>
  <si>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</si>
  <si>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</si>
  <si>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</si>
  <si>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</si>
  <si>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</si>
  <si>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</si>
  <si>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</si>
  <si>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</si>
  <si>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</si>
  <si>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</si>
  <si>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</si>
  <si>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</si>
  <si>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</si>
  <si>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</si>
  <si>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</si>
  <si>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</si>
  <si>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</si>
  <si>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</si>
  <si>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</si>
  <si>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</si>
  <si>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</si>
  <si>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</si>
  <si>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</si>
  <si>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</si>
  <si>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</si>
  <si>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</si>
  <si>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</si>
  <si>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</si>
  <si>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</si>
  <si>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</si>
  <si>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</si>
  <si>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</si>
  <si>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</si>
  <si>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</si>
  <si>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</si>
  <si>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</si>
  <si>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</si>
  <si>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</si>
  <si>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</si>
  <si>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</si>
  <si>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</si>
  <si>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</si>
  <si>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</si>
  <si>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</si>
  <si>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</si>
  <si>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</si>
  <si>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</si>
  <si>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</si>
  <si>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</si>
  <si>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</si>
  <si>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</si>
  <si>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</si>
  <si>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</si>
  <si>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</si>
  <si>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</si>
  <si>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</si>
  <si>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</si>
  <si>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</si>
  <si>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</si>
  <si>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</si>
  <si>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</si>
  <si>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</si>
  <si>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</si>
  <si>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</si>
  <si>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</si>
  <si>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</si>
  <si>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</si>
  <si>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</si>
  <si>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</si>
  <si>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</si>
  <si>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</si>
  <si>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</si>
  <si>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</si>
  <si>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</si>
  <si>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</si>
  <si>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</si>
  <si>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</si>
  <si>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</si>
  <si>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</si>
  <si>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</si>
  <si>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</si>
  <si>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</si>
  <si>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</si>
  <si>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</si>
  <si>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</si>
  <si>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</si>
  <si>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</si>
  <si>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</si>
  <si>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</si>
  <si>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</si>
  <si>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</si>
  <si>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</si>
  <si>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</si>
  <si>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</si>
  <si>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</si>
  <si>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</si>
  <si>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</si>
  <si>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</si>
  <si>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</si>
  <si>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</si>
  <si>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</si>
  <si>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</si>
  <si>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</si>
  <si>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</si>
  <si>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</si>
  <si>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</si>
  <si>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</si>
  <si>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</si>
  <si>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</si>
  <si>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</si>
  <si>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</si>
  <si>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</si>
  <si>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</si>
  <si>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</si>
  <si>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</si>
  <si>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</si>
  <si>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</si>
  <si>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</si>
  <si>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</si>
  <si>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</si>
  <si>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</si>
  <si>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</si>
  <si>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</si>
  <si>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</si>
  <si>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</si>
  <si>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</si>
  <si>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</si>
  <si>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</si>
  <si>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</si>
  <si>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</si>
  <si>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</si>
  <si>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</si>
  <si>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</si>
  <si>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</si>
  <si>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</si>
  <si>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</si>
  <si>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</si>
  <si>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</si>
  <si>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</si>
  <si>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</si>
  <si>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</si>
  <si>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</si>
  <si>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</si>
  <si>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</si>
  <si>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</si>
  <si>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</si>
  <si>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</si>
  <si>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</si>
  <si>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</si>
  <si>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</si>
  <si>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</si>
  <si>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</si>
  <si>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</si>
  <si>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</si>
  <si>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</si>
  <si>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</si>
  <si>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</si>
  <si>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</si>
  <si>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</si>
  <si>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</si>
  <si>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</si>
  <si>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</si>
  <si>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</si>
  <si>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</si>
  <si>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</si>
  <si>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</si>
  <si>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</si>
  <si>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</si>
  <si>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</si>
  <si>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</si>
  <si>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</si>
  <si>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</si>
  <si>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</si>
  <si>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</si>
  <si>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</si>
  <si>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</si>
  <si>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</si>
  <si>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</si>
  <si>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</si>
  <si>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</si>
  <si>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</si>
  <si>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</si>
  <si>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</si>
  <si>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___декабря 2024 г. № __</t>
  </si>
  <si>
    <t>Поныровского  района Курской области  от  ___ декабря 2024 г. № __</t>
  </si>
  <si>
    <t>Поныровского  района Курской области  от ___ декабря 2024 г № __</t>
  </si>
  <si>
    <t>Поныровского  района Курской области  от  ___ декабря 2024г № __</t>
  </si>
  <si>
    <t xml:space="preserve">                  Поныровского района  Курской области от ___ декабря 2024г. №___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</si>
  <si>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___ декабря 2024г.№ ___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</si>
  <si>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___ декабря 2024г.№ ___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</si>
  <si>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>от __ декабря 2024 года № __</t>
  </si>
  <si>
    <t>от ___ декабря 2024 года № 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</si>
</sst>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6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29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6" fillId="0" borderId="10" xfId="0" applyFont="1" applyBorder="1" applyAlignment="1">
      <alignment horizontal="justify" vertical="top"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1" xfId="0" applyNumberFormat="1" applyFont="1" applyFill="1" applyBorder="1" applyAlignment="1">
      <alignment horizontal="right" vertical="center" wrapText="1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0" fontId="57" fillId="0" borderId="1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38" fillId="0" borderId="0" xfId="36" applyFont="1" applyAlignment="1">
      <alignment horizontal="center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49" fontId="29" fillId="0" borderId="0" xfId="0" applyNumberFormat="1" applyFont="1" applyAlignment="1">
      <alignment horizontal="right" vertical="center" wrapText="1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5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9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activeCell="E6" sqref="E6"/>
    </sheetView>
  </sheetViews>
  <sheetFormatPr defaultColWidth="9.109375" defaultRowHeight="13.8"/>
  <cols>
    <col min="1" max="1" width="25.5546875" style="415" customWidth="1"/>
    <col min="2" max="2" width="42.44140625" style="416" customWidth="1"/>
    <col min="3" max="3" width="12.88671875" style="417" customWidth="1"/>
    <col min="4" max="4" width="13.33203125" style="418" customWidth="1"/>
    <col min="5" max="5" width="14.5546875" style="418" customWidth="1"/>
    <col min="6" max="16384" width="9.109375" style="418"/>
  </cols>
  <sheetData>
    <row r="1" spans="1:6" s="32" customFormat="1" ht="14.4">
      <c r="A1" s="830" t="s">
        <v>434</v>
      </c>
      <c r="B1" s="830"/>
      <c r="C1" s="830"/>
      <c r="D1" s="830"/>
      <c r="E1" s="830"/>
    </row>
    <row r="2" spans="1:6" s="562" customFormat="1" ht="15.75" customHeight="1">
      <c r="A2" s="830" t="s">
        <v>520</v>
      </c>
      <c r="B2" s="830"/>
      <c r="C2" s="830"/>
      <c r="D2" s="830"/>
      <c r="E2" s="830"/>
      <c r="F2" s="561"/>
    </row>
    <row r="3" spans="1:6" s="562" customFormat="1" ht="15.75" customHeight="1">
      <c r="A3" s="830" t="s">
        <v>629</v>
      </c>
      <c r="B3" s="830"/>
      <c r="C3" s="830"/>
      <c r="D3" s="830"/>
      <c r="E3" s="830"/>
      <c r="F3" s="561"/>
    </row>
    <row r="4" spans="1:6" s="565" customFormat="1" ht="16.5" customHeight="1">
      <c r="A4" s="831" t="s">
        <v>521</v>
      </c>
      <c r="B4" s="831"/>
      <c r="C4" s="831"/>
      <c r="D4" s="831"/>
      <c r="E4" s="831"/>
      <c r="F4" s="564"/>
    </row>
    <row r="5" spans="1:6" s="565" customFormat="1" ht="16.5" customHeight="1">
      <c r="A5" s="831" t="s">
        <v>585</v>
      </c>
      <c r="B5" s="831"/>
      <c r="C5" s="831"/>
      <c r="D5" s="831"/>
      <c r="E5" s="831"/>
      <c r="F5" s="564"/>
    </row>
    <row r="6" spans="1:6" s="407" customFormat="1" ht="15.6">
      <c r="A6" s="832"/>
      <c r="B6" s="832"/>
      <c r="C6" s="832"/>
    </row>
    <row r="7" spans="1:6" s="408" customFormat="1" ht="18">
      <c r="A7" s="829" t="s">
        <v>296</v>
      </c>
      <c r="B7" s="829"/>
      <c r="C7" s="829"/>
      <c r="D7" s="829"/>
      <c r="E7" s="829"/>
    </row>
    <row r="8" spans="1:6" s="408" customFormat="1" ht="18">
      <c r="A8" s="829" t="s">
        <v>612</v>
      </c>
      <c r="B8" s="829"/>
      <c r="C8" s="829"/>
      <c r="D8" s="829"/>
      <c r="E8" s="829"/>
    </row>
    <row r="9" spans="1:6" s="408" customFormat="1" ht="18">
      <c r="A9" s="829" t="s">
        <v>613</v>
      </c>
      <c r="B9" s="829"/>
      <c r="C9" s="829"/>
      <c r="D9" s="829"/>
      <c r="E9" s="829"/>
    </row>
    <row r="10" spans="1:6" s="408" customFormat="1" ht="18">
      <c r="A10" s="46"/>
      <c r="C10" s="409"/>
      <c r="E10" s="409" t="s">
        <v>183</v>
      </c>
    </row>
    <row r="11" spans="1:6" s="410" customFormat="1" ht="54" customHeight="1">
      <c r="A11" s="518" t="s">
        <v>126</v>
      </c>
      <c r="B11" s="518" t="s">
        <v>97</v>
      </c>
      <c r="C11" s="566" t="s">
        <v>504</v>
      </c>
      <c r="D11" s="566" t="s">
        <v>561</v>
      </c>
      <c r="E11" s="566" t="s">
        <v>593</v>
      </c>
    </row>
    <row r="12" spans="1:6" s="410" customFormat="1" ht="47.25" customHeight="1">
      <c r="A12" s="800" t="s">
        <v>449</v>
      </c>
      <c r="B12" s="810" t="s">
        <v>6</v>
      </c>
      <c r="C12" s="801">
        <f>SUM(C13+C19)</f>
        <v>420629</v>
      </c>
      <c r="D12" s="801">
        <f>SUM(D13+D19)</f>
        <v>-420629</v>
      </c>
      <c r="E12" s="801">
        <f>SUM(E13+E19)</f>
        <v>0</v>
      </c>
    </row>
    <row r="13" spans="1:6" s="410" customFormat="1" ht="46.5" customHeight="1">
      <c r="A13" s="825" t="s">
        <v>446</v>
      </c>
      <c r="B13" s="826" t="s">
        <v>573</v>
      </c>
      <c r="C13" s="798">
        <f>SUM(C14)</f>
        <v>420629</v>
      </c>
      <c r="D13" s="798">
        <f t="shared" ref="D13:E15" si="0">SUM(D14)</f>
        <v>-420629</v>
      </c>
      <c r="E13" s="798">
        <f t="shared" si="0"/>
        <v>0</v>
      </c>
    </row>
    <row r="14" spans="1:6" s="410" customFormat="1" ht="62.4">
      <c r="A14" s="808" t="s">
        <v>447</v>
      </c>
      <c r="B14" s="809" t="s">
        <v>574</v>
      </c>
      <c r="C14" s="824">
        <f>SUM(C15)</f>
        <v>420629</v>
      </c>
      <c r="D14" s="824">
        <f>SUM(D17)</f>
        <v>-420629</v>
      </c>
      <c r="E14" s="824">
        <f t="shared" si="0"/>
        <v>0</v>
      </c>
    </row>
    <row r="15" spans="1:6" s="410" customFormat="1" ht="62.4">
      <c r="A15" s="802" t="s">
        <v>448</v>
      </c>
      <c r="B15" s="803" t="s">
        <v>575</v>
      </c>
      <c r="C15" s="704">
        <f>SUM(C16)</f>
        <v>420629</v>
      </c>
      <c r="D15" s="704">
        <f t="shared" si="0"/>
        <v>0</v>
      </c>
      <c r="E15" s="704">
        <f t="shared" si="0"/>
        <v>0</v>
      </c>
    </row>
    <row r="16" spans="1:6" s="410" customFormat="1" ht="63.75" customHeight="1">
      <c r="A16" s="804" t="s">
        <v>50</v>
      </c>
      <c r="B16" s="805" t="s">
        <v>576</v>
      </c>
      <c r="C16" s="567">
        <v>420629</v>
      </c>
      <c r="D16" s="567">
        <v>0</v>
      </c>
      <c r="E16" s="567">
        <v>0</v>
      </c>
    </row>
    <row r="17" spans="1:5" s="410" customFormat="1" ht="78">
      <c r="A17" s="806" t="s">
        <v>577</v>
      </c>
      <c r="B17" s="807" t="s">
        <v>578</v>
      </c>
      <c r="C17" s="704">
        <f>SUM(C18)</f>
        <v>0</v>
      </c>
      <c r="D17" s="704">
        <f>SUM(D18)</f>
        <v>-420629</v>
      </c>
      <c r="E17" s="797">
        <f>SUM(E18)</f>
        <v>0</v>
      </c>
    </row>
    <row r="18" spans="1:5" s="410" customFormat="1" ht="64.5" customHeight="1">
      <c r="A18" s="804" t="s">
        <v>579</v>
      </c>
      <c r="B18" s="805" t="s">
        <v>580</v>
      </c>
      <c r="C18" s="799">
        <v>0</v>
      </c>
      <c r="D18" s="799">
        <v>-420629</v>
      </c>
      <c r="E18" s="799">
        <v>0</v>
      </c>
    </row>
    <row r="19" spans="1:5" s="410" customFormat="1" ht="31.2">
      <c r="A19" s="825" t="s">
        <v>450</v>
      </c>
      <c r="B19" s="826" t="s">
        <v>7</v>
      </c>
      <c r="C19" s="827">
        <f>C20+C24</f>
        <v>0</v>
      </c>
      <c r="D19" s="827">
        <f>D20+D24</f>
        <v>0</v>
      </c>
      <c r="E19" s="827">
        <f>E20+E24</f>
        <v>0</v>
      </c>
    </row>
    <row r="20" spans="1:5" s="410" customFormat="1" ht="18.75" customHeight="1">
      <c r="A20" s="822" t="s">
        <v>451</v>
      </c>
      <c r="B20" s="823" t="s">
        <v>8</v>
      </c>
      <c r="C20" s="828">
        <f>C21</f>
        <v>-8566451</v>
      </c>
      <c r="D20" s="828">
        <f t="shared" ref="D20:E22" si="1">D21</f>
        <v>-4613449</v>
      </c>
      <c r="E20" s="828">
        <f t="shared" si="1"/>
        <v>-5128406</v>
      </c>
    </row>
    <row r="21" spans="1:5" s="410" customFormat="1" ht="31.2">
      <c r="A21" s="804" t="s">
        <v>452</v>
      </c>
      <c r="B21" s="805" t="s">
        <v>9</v>
      </c>
      <c r="C21" s="568">
        <f>C22</f>
        <v>-8566451</v>
      </c>
      <c r="D21" s="568">
        <f t="shared" si="1"/>
        <v>-4613449</v>
      </c>
      <c r="E21" s="568">
        <f t="shared" si="1"/>
        <v>-5128406</v>
      </c>
    </row>
    <row r="22" spans="1:5" s="410" customFormat="1" ht="30" customHeight="1">
      <c r="A22" s="804" t="s">
        <v>453</v>
      </c>
      <c r="B22" s="805" t="s">
        <v>10</v>
      </c>
      <c r="C22" s="569">
        <f>C23</f>
        <v>-8566451</v>
      </c>
      <c r="D22" s="569">
        <f t="shared" si="1"/>
        <v>-4613449</v>
      </c>
      <c r="E22" s="569">
        <f t="shared" si="1"/>
        <v>-5128406</v>
      </c>
    </row>
    <row r="23" spans="1:5" s="410" customFormat="1" ht="31.2">
      <c r="A23" s="804" t="s">
        <v>51</v>
      </c>
      <c r="B23" s="805" t="s">
        <v>15</v>
      </c>
      <c r="C23" s="567">
        <v>-8566451</v>
      </c>
      <c r="D23" s="567">
        <v>-4613449</v>
      </c>
      <c r="E23" s="567">
        <v>-5128406</v>
      </c>
    </row>
    <row r="24" spans="1:5" s="410" customFormat="1" ht="20.25" customHeight="1">
      <c r="A24" s="822" t="s">
        <v>454</v>
      </c>
      <c r="B24" s="823" t="s">
        <v>11</v>
      </c>
      <c r="C24" s="828">
        <f>C25</f>
        <v>8566451</v>
      </c>
      <c r="D24" s="828">
        <f t="shared" ref="D24:E26" si="2">D25</f>
        <v>4613449</v>
      </c>
      <c r="E24" s="828">
        <f t="shared" si="2"/>
        <v>5128406</v>
      </c>
    </row>
    <row r="25" spans="1:5" s="410" customFormat="1" ht="31.2">
      <c r="A25" s="804" t="s">
        <v>455</v>
      </c>
      <c r="B25" s="805" t="s">
        <v>12</v>
      </c>
      <c r="C25" s="568">
        <f>C26</f>
        <v>8566451</v>
      </c>
      <c r="D25" s="568">
        <f t="shared" si="2"/>
        <v>4613449</v>
      </c>
      <c r="E25" s="568">
        <f t="shared" si="2"/>
        <v>5128406</v>
      </c>
    </row>
    <row r="26" spans="1:5" s="410" customFormat="1" ht="29.25" customHeight="1">
      <c r="A26" s="804" t="s">
        <v>456</v>
      </c>
      <c r="B26" s="805" t="s">
        <v>13</v>
      </c>
      <c r="C26" s="568">
        <f>C27</f>
        <v>8566451</v>
      </c>
      <c r="D26" s="568">
        <f t="shared" si="2"/>
        <v>4613449</v>
      </c>
      <c r="E26" s="568">
        <f t="shared" si="2"/>
        <v>5128406</v>
      </c>
    </row>
    <row r="27" spans="1:5" s="410" customFormat="1" ht="30" customHeight="1">
      <c r="A27" s="804" t="s">
        <v>52</v>
      </c>
      <c r="B27" s="805" t="s">
        <v>14</v>
      </c>
      <c r="C27" s="567">
        <v>8566451</v>
      </c>
      <c r="D27" s="567">
        <v>4613449</v>
      </c>
      <c r="E27" s="567">
        <v>5128406</v>
      </c>
    </row>
    <row r="28" spans="1:5" s="410" customFormat="1" ht="52.2">
      <c r="A28" s="156"/>
      <c r="B28" s="157" t="s">
        <v>177</v>
      </c>
      <c r="C28" s="166">
        <f>SUM(C12 )</f>
        <v>420629</v>
      </c>
      <c r="D28" s="166">
        <f>SUM(D12 )</f>
        <v>-420629</v>
      </c>
      <c r="E28" s="166">
        <f>SUM(E12 )</f>
        <v>0</v>
      </c>
    </row>
    <row r="29" spans="1:5" s="410" customFormat="1" ht="18">
      <c r="A29" s="411"/>
      <c r="B29" s="412"/>
      <c r="C29" s="413"/>
    </row>
    <row r="30" spans="1:5" s="410" customFormat="1" ht="18">
      <c r="A30" s="411"/>
      <c r="B30" s="412"/>
      <c r="C30" s="413"/>
    </row>
    <row r="31" spans="1:5" s="410" customFormat="1" ht="18">
      <c r="A31" s="411"/>
      <c r="B31" s="414"/>
      <c r="C31" s="413"/>
    </row>
    <row r="32" spans="1:5" s="410" customFormat="1" ht="18">
      <c r="A32" s="411"/>
      <c r="B32" s="412"/>
      <c r="C32" s="413"/>
    </row>
    <row r="33" spans="1:3" s="410" customFormat="1" ht="18">
      <c r="A33" s="411"/>
      <c r="B33" s="412"/>
      <c r="C33" s="413"/>
    </row>
    <row r="34" spans="1:3" s="410" customFormat="1" ht="18">
      <c r="A34" s="411"/>
      <c r="B34" s="412"/>
      <c r="C34" s="413"/>
    </row>
    <row r="35" spans="1:3" s="410" customFormat="1" ht="18">
      <c r="A35" s="411"/>
      <c r="B35" s="412"/>
      <c r="C35" s="413"/>
    </row>
    <row r="36" spans="1:3" s="410" customFormat="1" ht="18">
      <c r="A36" s="411"/>
      <c r="B36" s="412"/>
      <c r="C36" s="413"/>
    </row>
    <row r="37" spans="1:3" s="410" customFormat="1" ht="18">
      <c r="A37" s="411"/>
      <c r="B37" s="412"/>
      <c r="C37" s="413"/>
    </row>
    <row r="38" spans="1:3" s="410" customFormat="1" ht="18">
      <c r="A38" s="411"/>
      <c r="B38" s="412"/>
      <c r="C38" s="413"/>
    </row>
    <row r="39" spans="1:3" s="410" customFormat="1" ht="18">
      <c r="A39" s="411"/>
      <c r="B39" s="412"/>
      <c r="C39" s="413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B10" sqref="A10:G11"/>
    </sheetView>
  </sheetViews>
  <sheetFormatPr defaultRowHeight="14.4"/>
  <cols>
    <col min="1" max="1" width="7.33203125" customWidth="1"/>
    <col min="2" max="2" width="32.44140625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</cols>
  <sheetData>
    <row r="1" spans="1:9">
      <c r="E1" s="267" t="s">
        <v>512</v>
      </c>
    </row>
    <row r="2" spans="1:9">
      <c r="E2" s="267" t="s">
        <v>555</v>
      </c>
    </row>
    <row r="3" spans="1:9">
      <c r="E3" s="267" t="s">
        <v>518</v>
      </c>
    </row>
    <row r="4" spans="1:9">
      <c r="E4" s="267" t="s">
        <v>556</v>
      </c>
    </row>
    <row r="5" spans="1:9">
      <c r="E5" s="267" t="s">
        <v>604</v>
      </c>
    </row>
    <row r="6" spans="1:9">
      <c r="E6" s="267" t="s">
        <v>603</v>
      </c>
    </row>
    <row r="7" spans="1:9">
      <c r="E7" s="489" t="s">
        <v>637</v>
      </c>
    </row>
    <row r="10" spans="1:9" ht="17.399999999999999">
      <c r="A10" s="447"/>
      <c r="B10" s="876" t="s">
        <v>23</v>
      </c>
      <c r="C10" s="876"/>
      <c r="D10" s="876"/>
      <c r="E10" s="876"/>
      <c r="F10" s="876"/>
    </row>
    <row r="11" spans="1:9" ht="17.399999999999999">
      <c r="A11" s="902" t="s">
        <v>608</v>
      </c>
      <c r="B11" s="902"/>
      <c r="C11" s="902"/>
      <c r="D11" s="902"/>
      <c r="E11" s="902"/>
      <c r="F11" s="902"/>
      <c r="G11" s="902"/>
    </row>
    <row r="12" spans="1:9" ht="15.6">
      <c r="A12" s="487"/>
    </row>
    <row r="13" spans="1:9">
      <c r="A13" s="908" t="s">
        <v>609</v>
      </c>
      <c r="B13" s="901"/>
      <c r="C13" s="901"/>
      <c r="D13" s="901"/>
      <c r="E13" s="901"/>
      <c r="F13" s="901"/>
      <c r="G13" s="901"/>
      <c r="H13" s="901"/>
      <c r="I13" s="901"/>
    </row>
    <row r="14" spans="1:9">
      <c r="A14" s="901"/>
      <c r="B14" s="901"/>
      <c r="C14" s="901"/>
      <c r="D14" s="901"/>
      <c r="E14" s="901"/>
      <c r="F14" s="901"/>
      <c r="G14" s="901"/>
      <c r="H14" s="901"/>
      <c r="I14" s="901"/>
    </row>
    <row r="15" spans="1:9" ht="69">
      <c r="A15" s="515"/>
      <c r="B15" s="449" t="s">
        <v>380</v>
      </c>
      <c r="C15" s="449" t="s">
        <v>381</v>
      </c>
      <c r="D15" s="449" t="s">
        <v>24</v>
      </c>
      <c r="E15" s="449" t="s">
        <v>382</v>
      </c>
      <c r="F15" s="449" t="s">
        <v>25</v>
      </c>
      <c r="G15" s="449" t="s">
        <v>383</v>
      </c>
    </row>
    <row r="16" spans="1:9">
      <c r="A16" s="449">
        <v>1</v>
      </c>
      <c r="B16" s="449">
        <v>2</v>
      </c>
      <c r="C16" s="449">
        <v>3</v>
      </c>
      <c r="D16" s="449">
        <v>4</v>
      </c>
      <c r="E16" s="449">
        <v>5</v>
      </c>
      <c r="F16" s="449">
        <v>6</v>
      </c>
      <c r="G16" s="449">
        <v>7</v>
      </c>
    </row>
    <row r="17" spans="1:7">
      <c r="A17" s="449"/>
      <c r="B17" s="449"/>
      <c r="C17" s="449"/>
      <c r="D17" s="449"/>
      <c r="E17" s="449"/>
      <c r="F17" s="449"/>
      <c r="G17" s="449"/>
    </row>
    <row r="18" spans="1:7">
      <c r="A18" s="449"/>
      <c r="B18" s="516" t="s">
        <v>384</v>
      </c>
      <c r="C18" s="517" t="s">
        <v>19</v>
      </c>
      <c r="D18" s="449" t="s">
        <v>19</v>
      </c>
      <c r="E18" s="449" t="s">
        <v>19</v>
      </c>
      <c r="F18" s="449" t="s">
        <v>19</v>
      </c>
      <c r="G18" s="449" t="s">
        <v>19</v>
      </c>
    </row>
    <row r="19" spans="1:7" ht="15.6">
      <c r="A19" s="511"/>
    </row>
    <row r="20" spans="1:7" ht="15.6">
      <c r="A20" s="904" t="s">
        <v>26</v>
      </c>
      <c r="B20" s="904"/>
      <c r="C20" s="904"/>
      <c r="D20" s="904"/>
      <c r="E20" s="904"/>
      <c r="F20" s="904"/>
      <c r="G20" s="904"/>
    </row>
    <row r="21" spans="1:7" ht="15.6">
      <c r="A21" s="911" t="s">
        <v>610</v>
      </c>
      <c r="B21" s="911"/>
      <c r="C21" s="911"/>
      <c r="D21" s="911"/>
      <c r="E21" s="911"/>
      <c r="F21" s="911"/>
      <c r="G21" s="911"/>
    </row>
    <row r="22" spans="1:7" ht="15.6">
      <c r="A22" s="513" t="s">
        <v>27</v>
      </c>
    </row>
    <row r="23" spans="1:7" ht="75.75" customHeight="1">
      <c r="A23" s="912" t="s">
        <v>385</v>
      </c>
      <c r="B23" s="912"/>
      <c r="C23" s="912"/>
      <c r="D23" s="897" t="s">
        <v>566</v>
      </c>
      <c r="E23" s="898"/>
      <c r="F23" s="912" t="s">
        <v>611</v>
      </c>
      <c r="G23" s="912"/>
    </row>
    <row r="24" spans="1:7" ht="18" customHeight="1">
      <c r="A24" s="909" t="s">
        <v>28</v>
      </c>
      <c r="B24" s="909"/>
      <c r="C24" s="909"/>
      <c r="D24" s="897">
        <v>0</v>
      </c>
      <c r="E24" s="899"/>
      <c r="F24" s="897">
        <v>0</v>
      </c>
      <c r="G24" s="899"/>
    </row>
    <row r="25" spans="1:7">
      <c r="A25" s="909" t="s">
        <v>388</v>
      </c>
      <c r="B25" s="909"/>
      <c r="C25" s="909"/>
      <c r="D25" s="910">
        <v>0</v>
      </c>
      <c r="E25" s="910"/>
      <c r="F25" s="910">
        <v>0</v>
      </c>
      <c r="G25" s="910"/>
    </row>
    <row r="26" spans="1:7" ht="15.6">
      <c r="A26" s="513"/>
      <c r="D26" s="514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F8" sqref="F8"/>
    </sheetView>
  </sheetViews>
  <sheetFormatPr defaultRowHeight="14.4"/>
  <cols>
    <col min="1" max="1" width="3.5546875" customWidth="1"/>
    <col min="2" max="2" width="6.109375" customWidth="1"/>
    <col min="3" max="3" width="19.88671875" customWidth="1"/>
    <col min="4" max="4" width="11.44140625" customWidth="1"/>
    <col min="5" max="5" width="13.33203125" customWidth="1"/>
    <col min="6" max="6" width="18.5546875" customWidth="1"/>
    <col min="7" max="7" width="21.5546875" customWidth="1"/>
  </cols>
  <sheetData>
    <row r="1" spans="1:10" ht="16.5" customHeight="1">
      <c r="C1" s="444"/>
      <c r="D1" s="862" t="s">
        <v>513</v>
      </c>
      <c r="E1" s="862"/>
      <c r="F1" s="862"/>
      <c r="G1" s="862"/>
      <c r="H1" s="648"/>
      <c r="I1" s="648"/>
      <c r="J1" s="648"/>
    </row>
    <row r="2" spans="1:10" ht="14.25" customHeight="1">
      <c r="A2" s="649"/>
      <c r="B2" s="649"/>
      <c r="C2" s="855" t="s">
        <v>548</v>
      </c>
      <c r="D2" s="855"/>
      <c r="E2" s="855"/>
      <c r="F2" s="855"/>
      <c r="G2" s="855"/>
      <c r="H2" s="650"/>
      <c r="I2" s="650"/>
      <c r="J2" s="650"/>
    </row>
    <row r="3" spans="1:10" ht="14.25" customHeight="1">
      <c r="A3" s="649"/>
      <c r="B3" s="649"/>
      <c r="C3" s="855" t="s">
        <v>568</v>
      </c>
      <c r="D3" s="855"/>
      <c r="E3" s="855"/>
      <c r="F3" s="855"/>
      <c r="G3" s="855"/>
      <c r="H3" s="650"/>
      <c r="I3" s="650"/>
      <c r="J3" s="650"/>
    </row>
    <row r="4" spans="1:10" ht="13.5" customHeight="1">
      <c r="A4" s="649"/>
      <c r="B4" s="649"/>
      <c r="C4" s="861" t="s">
        <v>558</v>
      </c>
      <c r="D4" s="861"/>
      <c r="E4" s="861"/>
      <c r="F4" s="861"/>
      <c r="G4" s="861"/>
      <c r="H4" s="651"/>
      <c r="I4" s="651"/>
      <c r="J4" s="651"/>
    </row>
    <row r="5" spans="1:10" ht="13.5" customHeight="1">
      <c r="A5" s="649"/>
      <c r="B5" s="649"/>
      <c r="C5" s="861" t="s">
        <v>563</v>
      </c>
      <c r="D5" s="861"/>
      <c r="E5" s="861"/>
      <c r="F5" s="861"/>
      <c r="G5" s="861"/>
      <c r="H5" s="651"/>
      <c r="I5" s="651"/>
      <c r="J5" s="651"/>
    </row>
    <row r="6" spans="1:10" ht="14.25" customHeight="1">
      <c r="A6" s="649"/>
      <c r="B6" s="649"/>
      <c r="C6" s="862"/>
      <c r="D6" s="862"/>
      <c r="E6" s="862"/>
      <c r="F6" s="862"/>
      <c r="G6" s="862"/>
      <c r="H6" s="648"/>
      <c r="I6" s="648"/>
      <c r="J6" s="648"/>
    </row>
    <row r="7" spans="1:10" ht="18">
      <c r="A7" s="649"/>
      <c r="B7" s="649"/>
      <c r="C7" s="920" t="s">
        <v>417</v>
      </c>
      <c r="D7" s="920"/>
      <c r="E7" s="920"/>
      <c r="F7" s="920"/>
      <c r="G7" s="649"/>
      <c r="H7" s="649"/>
      <c r="I7" s="649"/>
      <c r="J7" s="649"/>
    </row>
    <row r="8" spans="1:10" ht="18">
      <c r="A8" s="649"/>
      <c r="B8" s="649"/>
      <c r="C8" s="652"/>
      <c r="D8" s="652"/>
      <c r="E8" s="652"/>
      <c r="F8" s="652"/>
      <c r="G8" s="649"/>
      <c r="H8" s="649"/>
      <c r="I8" s="649"/>
      <c r="J8" s="649"/>
    </row>
    <row r="9" spans="1:10" ht="18">
      <c r="A9" s="876"/>
      <c r="B9" s="876"/>
      <c r="C9" s="876"/>
      <c r="D9" s="876"/>
      <c r="E9" s="876"/>
      <c r="F9" s="876"/>
      <c r="G9" s="876"/>
      <c r="H9" s="649"/>
      <c r="I9" s="649"/>
      <c r="J9" s="649"/>
    </row>
    <row r="10" spans="1:10" ht="15.75" customHeight="1">
      <c r="A10" s="876" t="s">
        <v>567</v>
      </c>
      <c r="B10" s="876"/>
      <c r="C10" s="876"/>
      <c r="D10" s="876"/>
      <c r="E10" s="876"/>
      <c r="F10" s="876"/>
      <c r="G10" s="876"/>
      <c r="H10" s="649"/>
      <c r="I10" s="649"/>
      <c r="J10" s="649"/>
    </row>
    <row r="11" spans="1:10" ht="27.6" hidden="1" customHeight="1">
      <c r="A11" s="649"/>
      <c r="B11" s="649"/>
      <c r="C11" s="913" t="s">
        <v>418</v>
      </c>
      <c r="D11" s="913"/>
      <c r="E11" s="913"/>
      <c r="F11" s="913"/>
      <c r="G11" s="649"/>
      <c r="H11" s="649"/>
      <c r="I11" s="649"/>
      <c r="J11" s="649"/>
    </row>
    <row r="12" spans="1:10" ht="18">
      <c r="A12" s="649"/>
      <c r="B12" s="649"/>
      <c r="C12" s="652"/>
      <c r="D12" s="652"/>
      <c r="E12" s="652"/>
      <c r="F12" s="652"/>
      <c r="G12" s="649"/>
      <c r="H12" s="649"/>
      <c r="I12" s="649"/>
      <c r="J12" s="649"/>
    </row>
    <row r="13" spans="1:10" ht="18">
      <c r="A13" s="649"/>
      <c r="B13" s="649"/>
      <c r="C13" s="652"/>
      <c r="D13" s="652"/>
      <c r="E13" s="652"/>
      <c r="F13" s="559"/>
      <c r="G13" s="649"/>
      <c r="H13" s="649"/>
      <c r="I13" s="649"/>
      <c r="J13" s="649"/>
    </row>
    <row r="14" spans="1:10" ht="78" customHeight="1">
      <c r="A14" s="914" t="s">
        <v>559</v>
      </c>
      <c r="B14" s="914"/>
      <c r="C14" s="914"/>
      <c r="D14" s="914"/>
      <c r="E14" s="914"/>
      <c r="F14" s="914"/>
      <c r="G14" s="914"/>
      <c r="H14" s="649"/>
      <c r="I14" s="649"/>
      <c r="J14" s="649"/>
    </row>
    <row r="15" spans="1:10" ht="18">
      <c r="A15" s="649"/>
      <c r="B15" s="649"/>
      <c r="C15" s="653"/>
      <c r="D15" s="653"/>
      <c r="E15" s="653"/>
      <c r="F15" s="653"/>
      <c r="G15" s="649"/>
      <c r="H15" s="649"/>
      <c r="I15" s="649"/>
      <c r="J15" s="649"/>
    </row>
    <row r="16" spans="1:10" ht="18">
      <c r="A16" s="649"/>
      <c r="B16" s="649"/>
      <c r="C16" s="654"/>
      <c r="D16" s="654"/>
      <c r="E16" s="654"/>
      <c r="F16" s="559"/>
      <c r="G16" s="649"/>
      <c r="H16" s="649"/>
      <c r="I16" s="649"/>
      <c r="J16" s="649"/>
    </row>
    <row r="17" spans="1:10" ht="18">
      <c r="A17" s="649"/>
      <c r="B17" s="649"/>
      <c r="C17" s="649"/>
      <c r="D17" s="649"/>
      <c r="E17" s="649"/>
      <c r="F17" s="655" t="s">
        <v>183</v>
      </c>
      <c r="G17" s="649"/>
      <c r="H17" s="649"/>
      <c r="I17" s="649"/>
      <c r="J17" s="649"/>
    </row>
    <row r="18" spans="1:10" ht="15.75" customHeight="1">
      <c r="A18" s="649"/>
      <c r="B18" s="915" t="s">
        <v>17</v>
      </c>
      <c r="C18" s="915" t="s">
        <v>419</v>
      </c>
      <c r="D18" s="915" t="s">
        <v>59</v>
      </c>
      <c r="E18" s="918" t="s">
        <v>420</v>
      </c>
      <c r="F18" s="919"/>
      <c r="G18" s="649"/>
      <c r="H18" s="649"/>
      <c r="I18" s="649"/>
      <c r="J18" s="649"/>
    </row>
    <row r="19" spans="1:10" ht="14.4" customHeight="1">
      <c r="A19" s="649"/>
      <c r="B19" s="916"/>
      <c r="C19" s="916"/>
      <c r="D19" s="916"/>
      <c r="E19" s="915" t="s">
        <v>421</v>
      </c>
      <c r="F19" s="915" t="s">
        <v>422</v>
      </c>
      <c r="G19" s="649"/>
      <c r="H19" s="649"/>
      <c r="I19" s="649"/>
      <c r="J19" s="649"/>
    </row>
    <row r="20" spans="1:10" ht="39" customHeight="1">
      <c r="A20" s="649"/>
      <c r="B20" s="917"/>
      <c r="C20" s="917"/>
      <c r="D20" s="917"/>
      <c r="E20" s="917"/>
      <c r="F20" s="917"/>
      <c r="G20" s="649"/>
      <c r="H20" s="649"/>
      <c r="I20" s="649"/>
      <c r="J20" s="649"/>
    </row>
    <row r="21" spans="1:10" ht="118.5" customHeight="1">
      <c r="A21" s="649"/>
      <c r="B21" s="281">
        <v>1</v>
      </c>
      <c r="C21" s="656" t="s">
        <v>423</v>
      </c>
      <c r="D21" s="541">
        <v>0</v>
      </c>
      <c r="E21" s="541">
        <v>0</v>
      </c>
      <c r="F21" s="541">
        <v>0</v>
      </c>
      <c r="G21" s="649"/>
      <c r="H21" s="649"/>
      <c r="I21" s="649"/>
      <c r="J21" s="649"/>
    </row>
    <row r="22" spans="1:10" ht="35.25" customHeight="1">
      <c r="A22" s="649"/>
      <c r="B22" s="657"/>
      <c r="C22" s="658" t="s">
        <v>424</v>
      </c>
      <c r="D22" s="659">
        <f>D21</f>
        <v>0</v>
      </c>
      <c r="E22" s="659">
        <f>E21</f>
        <v>0</v>
      </c>
      <c r="F22" s="659">
        <f>SUM(F21:F21)</f>
        <v>0</v>
      </c>
      <c r="G22" s="649"/>
      <c r="H22" s="649"/>
      <c r="I22" s="649"/>
      <c r="J22" s="649"/>
    </row>
  </sheetData>
  <mergeCells count="17">
    <mergeCell ref="C7:F7"/>
    <mergeCell ref="A9:G9"/>
    <mergeCell ref="D1:G1"/>
    <mergeCell ref="C2:G2"/>
    <mergeCell ref="C3:G3"/>
    <mergeCell ref="C4:G4"/>
    <mergeCell ref="C5:G5"/>
    <mergeCell ref="C6:G6"/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topLeftCell="A10" workbookViewId="0">
      <selection activeCell="A9" sqref="A9:G9"/>
    </sheetView>
  </sheetViews>
  <sheetFormatPr defaultColWidth="9.109375" defaultRowHeight="14.4"/>
  <cols>
    <col min="1" max="1" width="38.88671875" style="688" customWidth="1"/>
    <col min="2" max="2" width="12.88671875" style="688" customWidth="1"/>
    <col min="3" max="4" width="3.88671875" style="690" customWidth="1"/>
    <col min="5" max="6" width="13.33203125" style="688" customWidth="1"/>
    <col min="7" max="7" width="13.6640625" style="688" customWidth="1"/>
    <col min="8" max="16384" width="9.109375" style="688"/>
  </cols>
  <sheetData>
    <row r="1" spans="1:7">
      <c r="B1" s="689" t="s">
        <v>515</v>
      </c>
    </row>
    <row r="2" spans="1:7" ht="15.75" customHeight="1">
      <c r="A2" s="855" t="s">
        <v>560</v>
      </c>
      <c r="B2" s="855"/>
      <c r="C2" s="855"/>
      <c r="D2" s="855"/>
      <c r="E2" s="855"/>
      <c r="F2" s="855"/>
      <c r="G2" s="855"/>
    </row>
    <row r="3" spans="1:7" ht="15.75" customHeight="1">
      <c r="A3" s="855" t="s">
        <v>569</v>
      </c>
      <c r="B3" s="855"/>
      <c r="C3" s="855"/>
      <c r="D3" s="855"/>
      <c r="E3" s="855"/>
      <c r="F3" s="855"/>
      <c r="G3" s="855"/>
    </row>
    <row r="4" spans="1:7" ht="15.75" customHeight="1">
      <c r="A4" s="921" t="s">
        <v>558</v>
      </c>
      <c r="B4" s="921"/>
      <c r="C4" s="921"/>
      <c r="D4" s="921"/>
      <c r="E4" s="921"/>
      <c r="F4" s="921"/>
      <c r="G4" s="921"/>
    </row>
    <row r="5" spans="1:7" ht="15.75" customHeight="1">
      <c r="A5" s="861" t="s">
        <v>563</v>
      </c>
      <c r="B5" s="861"/>
      <c r="C5" s="861"/>
      <c r="D5" s="861"/>
      <c r="E5" s="861"/>
      <c r="F5" s="861"/>
      <c r="G5" s="861"/>
    </row>
    <row r="6" spans="1:7">
      <c r="B6" s="267"/>
      <c r="C6" s="923"/>
      <c r="D6" s="923"/>
      <c r="E6" s="923"/>
      <c r="F6" s="923"/>
      <c r="G6" s="923"/>
    </row>
    <row r="7" spans="1:7">
      <c r="B7" s="489"/>
    </row>
    <row r="8" spans="1:7" ht="15.75" customHeight="1">
      <c r="A8" s="691" t="s">
        <v>438</v>
      </c>
      <c r="B8" s="691" t="s">
        <v>438</v>
      </c>
      <c r="C8" s="692" t="s">
        <v>438</v>
      </c>
      <c r="D8" s="692" t="s">
        <v>438</v>
      </c>
      <c r="E8" s="924"/>
      <c r="F8" s="925"/>
      <c r="G8" s="925"/>
    </row>
    <row r="9" spans="1:7" ht="15.75" customHeight="1">
      <c r="A9" s="926" t="s">
        <v>438</v>
      </c>
      <c r="B9" s="926"/>
      <c r="C9" s="926"/>
      <c r="D9" s="926"/>
      <c r="E9" s="926"/>
      <c r="F9" s="926"/>
      <c r="G9" s="926"/>
    </row>
    <row r="10" spans="1:7" ht="59.25" customHeight="1">
      <c r="A10" s="927" t="s">
        <v>570</v>
      </c>
      <c r="B10" s="927"/>
      <c r="C10" s="927"/>
      <c r="D10" s="927"/>
      <c r="E10" s="927"/>
      <c r="F10" s="927"/>
      <c r="G10" s="927"/>
    </row>
    <row r="11" spans="1:7" ht="14.25" customHeight="1">
      <c r="A11" s="878" t="s">
        <v>183</v>
      </c>
      <c r="B11" s="878"/>
      <c r="C11" s="878"/>
      <c r="D11" s="878"/>
      <c r="E11" s="878"/>
      <c r="F11" s="878"/>
      <c r="G11" s="878"/>
    </row>
    <row r="12" spans="1:7" ht="28.5" customHeight="1">
      <c r="A12" s="693" t="s">
        <v>439</v>
      </c>
      <c r="B12" s="693" t="s">
        <v>96</v>
      </c>
      <c r="C12" s="694" t="s">
        <v>56</v>
      </c>
      <c r="D12" s="694" t="s">
        <v>440</v>
      </c>
      <c r="E12" s="693" t="s">
        <v>441</v>
      </c>
      <c r="F12" s="693" t="s">
        <v>502</v>
      </c>
      <c r="G12" s="693" t="s">
        <v>514</v>
      </c>
    </row>
    <row r="13" spans="1:7" ht="14.4" customHeight="1">
      <c r="A13" s="928" t="s">
        <v>442</v>
      </c>
      <c r="B13" s="928"/>
      <c r="C13" s="928"/>
      <c r="D13" s="928"/>
      <c r="E13" s="695">
        <f>SUM(+E14)</f>
        <v>0</v>
      </c>
      <c r="F13" s="695">
        <f>SUM(+F14)</f>
        <v>0</v>
      </c>
      <c r="G13" s="695">
        <f>SUM(+G14)</f>
        <v>0</v>
      </c>
    </row>
    <row r="14" spans="1:7" ht="31.5" customHeight="1">
      <c r="A14" s="922" t="s">
        <v>445</v>
      </c>
      <c r="B14" s="922"/>
      <c r="C14" s="922"/>
      <c r="D14" s="922"/>
      <c r="E14" s="696">
        <f>SUM(E15)</f>
        <v>0</v>
      </c>
      <c r="F14" s="696">
        <f>SUM(F15)</f>
        <v>0</v>
      </c>
      <c r="G14" s="696">
        <f>SUM(G15)</f>
        <v>0</v>
      </c>
    </row>
    <row r="15" spans="1:7" ht="45" customHeight="1">
      <c r="A15" s="697" t="s">
        <v>237</v>
      </c>
      <c r="B15" s="698" t="s">
        <v>443</v>
      </c>
      <c r="C15" s="702" t="s">
        <v>438</v>
      </c>
      <c r="D15" s="702" t="s">
        <v>438</v>
      </c>
      <c r="E15" s="699">
        <f>SUM(E16:E16)</f>
        <v>0</v>
      </c>
      <c r="F15" s="699">
        <f>SUM(F16:F16)</f>
        <v>0</v>
      </c>
      <c r="G15" s="699">
        <f>SUM(G16:G16)</f>
        <v>0</v>
      </c>
    </row>
    <row r="16" spans="1:7" ht="63.75" customHeight="1">
      <c r="A16" s="700" t="s">
        <v>412</v>
      </c>
      <c r="B16" s="701" t="s">
        <v>444</v>
      </c>
      <c r="C16" s="708" t="s">
        <v>62</v>
      </c>
      <c r="D16" s="708" t="s">
        <v>409</v>
      </c>
      <c r="E16" s="709">
        <v>0</v>
      </c>
      <c r="F16" s="703">
        <v>0</v>
      </c>
      <c r="G16" s="703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topLeftCell="A70" workbookViewId="0">
      <selection activeCell="C61" sqref="C61"/>
    </sheetView>
  </sheetViews>
  <sheetFormatPr defaultColWidth="8.88671875" defaultRowHeight="14.4"/>
  <cols>
    <col min="1" max="1" width="9.109375" style="32" customWidth="1"/>
    <col min="2" max="2" width="25.44140625" style="573" customWidth="1"/>
    <col min="3" max="3" width="74.109375" style="32" customWidth="1"/>
    <col min="4" max="16384" width="8.88671875" style="32"/>
  </cols>
  <sheetData>
    <row r="1" spans="1:6" s="562" customFormat="1" ht="15.75" customHeight="1">
      <c r="A1" s="830" t="s">
        <v>55</v>
      </c>
      <c r="B1" s="830"/>
      <c r="C1" s="830"/>
      <c r="D1" s="561"/>
      <c r="E1" s="561"/>
      <c r="F1" s="561"/>
    </row>
    <row r="2" spans="1:6" s="562" customFormat="1" ht="15.75" customHeight="1">
      <c r="A2" s="830" t="s">
        <v>316</v>
      </c>
      <c r="B2" s="830"/>
      <c r="C2" s="830"/>
      <c r="D2" s="561"/>
      <c r="E2" s="561"/>
      <c r="F2" s="561"/>
    </row>
    <row r="3" spans="1:6" s="562" customFormat="1" ht="15.75" customHeight="1">
      <c r="A3" s="830" t="s">
        <v>468</v>
      </c>
      <c r="B3" s="830"/>
      <c r="C3" s="830"/>
      <c r="D3" s="561"/>
      <c r="E3" s="561"/>
      <c r="F3" s="561"/>
    </row>
    <row r="4" spans="1:6" s="565" customFormat="1" ht="16.5" customHeight="1">
      <c r="A4" s="831" t="s">
        <v>315</v>
      </c>
      <c r="B4" s="831"/>
      <c r="C4" s="831"/>
      <c r="D4" s="564"/>
      <c r="E4" s="564"/>
      <c r="F4" s="564"/>
    </row>
    <row r="5" spans="1:6" s="565" customFormat="1" ht="16.5" customHeight="1">
      <c r="A5" s="831" t="s">
        <v>433</v>
      </c>
      <c r="B5" s="831"/>
      <c r="C5" s="831"/>
      <c r="D5" s="564"/>
      <c r="E5" s="564"/>
      <c r="F5" s="564"/>
    </row>
    <row r="6" spans="1:6">
      <c r="B6"/>
      <c r="C6" s="31" t="s">
        <v>489</v>
      </c>
      <c r="D6" s="69"/>
      <c r="E6"/>
      <c r="F6"/>
    </row>
    <row r="7" spans="1:6">
      <c r="B7"/>
      <c r="C7" s="69"/>
      <c r="D7" s="69"/>
      <c r="E7"/>
      <c r="F7"/>
    </row>
    <row r="8" spans="1:6" ht="14.4" customHeight="1">
      <c r="A8" s="829" t="s">
        <v>53</v>
      </c>
      <c r="B8" s="829"/>
      <c r="C8" s="829"/>
      <c r="D8"/>
      <c r="E8"/>
      <c r="F8"/>
    </row>
    <row r="9" spans="1:6" ht="14.4" customHeight="1">
      <c r="A9" s="829" t="s">
        <v>317</v>
      </c>
      <c r="B9" s="829"/>
      <c r="C9" s="829"/>
      <c r="D9"/>
      <c r="E9"/>
      <c r="F9"/>
    </row>
    <row r="10" spans="1:6" ht="17.399999999999999">
      <c r="B10" s="74"/>
      <c r="C10"/>
      <c r="D10"/>
      <c r="E10"/>
      <c r="F10"/>
    </row>
    <row r="11" spans="1:6" s="70" customFormat="1" ht="77.25" customHeight="1">
      <c r="A11" s="68" t="s">
        <v>54</v>
      </c>
      <c r="B11" s="68" t="s">
        <v>201</v>
      </c>
      <c r="C11" s="68" t="s">
        <v>176</v>
      </c>
    </row>
    <row r="12" spans="1:6" s="70" customFormat="1" ht="31.2">
      <c r="A12" s="740" t="s">
        <v>61</v>
      </c>
      <c r="B12" s="75"/>
      <c r="C12" s="37" t="s">
        <v>318</v>
      </c>
    </row>
    <row r="13" spans="1:6" s="56" customFormat="1" ht="62.4">
      <c r="A13" s="570" t="s">
        <v>61</v>
      </c>
      <c r="B13" s="167" t="s">
        <v>42</v>
      </c>
      <c r="C13" s="29" t="s">
        <v>138</v>
      </c>
      <c r="D13" s="70"/>
      <c r="E13" s="70"/>
      <c r="F13" s="70"/>
    </row>
    <row r="14" spans="1:6" s="56" customFormat="1" ht="46.8">
      <c r="A14" s="570" t="s">
        <v>61</v>
      </c>
      <c r="B14" s="168" t="s">
        <v>139</v>
      </c>
      <c r="C14" s="29" t="s">
        <v>255</v>
      </c>
      <c r="D14" s="70"/>
      <c r="E14" s="70"/>
      <c r="F14" s="70"/>
    </row>
    <row r="15" spans="1:6" s="56" customFormat="1" ht="48" customHeight="1">
      <c r="A15" s="570" t="s">
        <v>61</v>
      </c>
      <c r="B15" s="168" t="s">
        <v>140</v>
      </c>
      <c r="C15" s="29" t="s">
        <v>256</v>
      </c>
      <c r="D15" s="70"/>
      <c r="E15" s="70"/>
      <c r="F15" s="70"/>
    </row>
    <row r="16" spans="1:6" s="56" customFormat="1" ht="33" customHeight="1">
      <c r="A16" s="570" t="s">
        <v>61</v>
      </c>
      <c r="B16" s="168" t="s">
        <v>141</v>
      </c>
      <c r="C16" s="29" t="s">
        <v>257</v>
      </c>
    </row>
    <row r="17" spans="1:3" s="56" customFormat="1" ht="78.75" customHeight="1">
      <c r="A17" s="570" t="s">
        <v>61</v>
      </c>
      <c r="B17" s="168" t="s">
        <v>142</v>
      </c>
      <c r="C17" s="29" t="s">
        <v>258</v>
      </c>
    </row>
    <row r="18" spans="1:3" s="56" customFormat="1" ht="62.4">
      <c r="A18" s="570" t="s">
        <v>61</v>
      </c>
      <c r="B18" s="168" t="s">
        <v>143</v>
      </c>
      <c r="C18" s="29" t="s">
        <v>259</v>
      </c>
    </row>
    <row r="19" spans="1:3" s="56" customFormat="1">
      <c r="A19" s="835" t="s">
        <v>61</v>
      </c>
      <c r="B19" s="836" t="s">
        <v>145</v>
      </c>
      <c r="C19" s="837" t="s">
        <v>260</v>
      </c>
    </row>
    <row r="20" spans="1:3" s="56" customFormat="1" ht="24" customHeight="1">
      <c r="A20" s="835"/>
      <c r="B20" s="836"/>
      <c r="C20" s="837"/>
    </row>
    <row r="21" spans="1:3" s="56" customFormat="1">
      <c r="A21" s="835" t="s">
        <v>61</v>
      </c>
      <c r="B21" s="836" t="s">
        <v>146</v>
      </c>
      <c r="C21" s="837" t="s">
        <v>394</v>
      </c>
    </row>
    <row r="22" spans="1:3" s="56" customFormat="1" ht="52.2" customHeight="1">
      <c r="A22" s="838"/>
      <c r="B22" s="836"/>
      <c r="C22" s="837"/>
    </row>
    <row r="23" spans="1:3" s="56" customFormat="1" ht="46.8">
      <c r="A23" s="570" t="s">
        <v>61</v>
      </c>
      <c r="B23" s="168" t="s">
        <v>147</v>
      </c>
      <c r="C23" s="73" t="s">
        <v>261</v>
      </c>
    </row>
    <row r="24" spans="1:3" s="56" customFormat="1" ht="83.25" customHeight="1">
      <c r="A24" s="570" t="s">
        <v>61</v>
      </c>
      <c r="B24" s="168" t="s">
        <v>2</v>
      </c>
      <c r="C24" s="71" t="s">
        <v>262</v>
      </c>
    </row>
    <row r="25" spans="1:3" s="56" customFormat="1" ht="46.8">
      <c r="A25" s="570" t="s">
        <v>61</v>
      </c>
      <c r="B25" s="168" t="s">
        <v>3</v>
      </c>
      <c r="C25" s="71" t="s">
        <v>263</v>
      </c>
    </row>
    <row r="26" spans="1:3" s="56" customFormat="1" ht="31.2">
      <c r="A26" s="570" t="s">
        <v>61</v>
      </c>
      <c r="B26" s="168" t="s">
        <v>4</v>
      </c>
      <c r="C26" s="71" t="s">
        <v>264</v>
      </c>
    </row>
    <row r="27" spans="1:3" s="56" customFormat="1" ht="31.2">
      <c r="A27" s="570" t="s">
        <v>61</v>
      </c>
      <c r="B27" s="168" t="s">
        <v>148</v>
      </c>
      <c r="C27" s="29" t="s">
        <v>265</v>
      </c>
    </row>
    <row r="28" spans="1:3" s="56" customFormat="1" ht="66" customHeight="1">
      <c r="A28" s="570" t="s">
        <v>61</v>
      </c>
      <c r="B28" s="168" t="s">
        <v>149</v>
      </c>
      <c r="C28" s="29" t="s">
        <v>266</v>
      </c>
    </row>
    <row r="29" spans="1:3" s="56" customFormat="1" ht="31.2">
      <c r="A29" s="570" t="s">
        <v>61</v>
      </c>
      <c r="B29" s="168" t="s">
        <v>150</v>
      </c>
      <c r="C29" s="29" t="s">
        <v>267</v>
      </c>
    </row>
    <row r="30" spans="1:3" s="56" customFormat="1" ht="31.2">
      <c r="A30" s="570" t="s">
        <v>61</v>
      </c>
      <c r="B30" s="168" t="s">
        <v>366</v>
      </c>
      <c r="C30" s="29" t="s">
        <v>367</v>
      </c>
    </row>
    <row r="31" spans="1:3" s="56" customFormat="1" ht="15.6">
      <c r="A31" s="570" t="s">
        <v>61</v>
      </c>
      <c r="B31" s="169" t="s">
        <v>151</v>
      </c>
      <c r="C31" s="571" t="s">
        <v>268</v>
      </c>
    </row>
    <row r="32" spans="1:3" ht="30" customHeight="1">
      <c r="A32" s="570" t="s">
        <v>61</v>
      </c>
      <c r="B32" s="168" t="s">
        <v>152</v>
      </c>
      <c r="C32" s="29" t="s">
        <v>269</v>
      </c>
    </row>
    <row r="33" spans="1:3" ht="80.400000000000006" customHeight="1">
      <c r="A33" s="570" t="s">
        <v>61</v>
      </c>
      <c r="B33" s="168" t="s">
        <v>153</v>
      </c>
      <c r="C33" s="29" t="s">
        <v>270</v>
      </c>
    </row>
    <row r="34" spans="1:3" ht="78">
      <c r="A34" s="570" t="s">
        <v>61</v>
      </c>
      <c r="B34" s="168" t="s">
        <v>154</v>
      </c>
      <c r="C34" s="73" t="s">
        <v>271</v>
      </c>
    </row>
    <row r="35" spans="1:3" ht="78">
      <c r="A35" s="570" t="s">
        <v>61</v>
      </c>
      <c r="B35" s="168" t="s">
        <v>155</v>
      </c>
      <c r="C35" s="29" t="s">
        <v>272</v>
      </c>
    </row>
    <row r="36" spans="1:3" ht="82.5" customHeight="1">
      <c r="A36" s="570" t="s">
        <v>61</v>
      </c>
      <c r="B36" s="168" t="s">
        <v>156</v>
      </c>
      <c r="C36" s="73" t="s">
        <v>273</v>
      </c>
    </row>
    <row r="37" spans="1:3" ht="48.75" customHeight="1">
      <c r="A37" s="570" t="s">
        <v>61</v>
      </c>
      <c r="B37" s="168" t="s">
        <v>157</v>
      </c>
      <c r="C37" s="73" t="s">
        <v>426</v>
      </c>
    </row>
    <row r="38" spans="1:3" ht="49.5" customHeight="1">
      <c r="A38" s="570" t="s">
        <v>61</v>
      </c>
      <c r="B38" s="168" t="s">
        <v>158</v>
      </c>
      <c r="C38" s="73" t="s">
        <v>427</v>
      </c>
    </row>
    <row r="39" spans="1:3" ht="31.2">
      <c r="A39" s="570" t="s">
        <v>61</v>
      </c>
      <c r="B39" s="168" t="s">
        <v>159</v>
      </c>
      <c r="C39" s="29" t="s">
        <v>274</v>
      </c>
    </row>
    <row r="40" spans="1:3" ht="46.8" hidden="1">
      <c r="A40" s="570" t="s">
        <v>61</v>
      </c>
      <c r="B40" s="168" t="s">
        <v>243</v>
      </c>
      <c r="C40" s="29" t="s">
        <v>244</v>
      </c>
    </row>
    <row r="41" spans="1:3" ht="46.8">
      <c r="A41" s="570" t="s">
        <v>61</v>
      </c>
      <c r="B41" s="168" t="s">
        <v>160</v>
      </c>
      <c r="C41" s="29" t="s">
        <v>275</v>
      </c>
    </row>
    <row r="42" spans="1:3" ht="41.25" customHeight="1">
      <c r="A42" s="570" t="s">
        <v>61</v>
      </c>
      <c r="B42" s="168" t="s">
        <v>5</v>
      </c>
      <c r="C42" s="71" t="s">
        <v>276</v>
      </c>
    </row>
    <row r="43" spans="1:3" ht="64.95" customHeight="1">
      <c r="A43" s="570" t="s">
        <v>61</v>
      </c>
      <c r="B43" s="168" t="s">
        <v>395</v>
      </c>
      <c r="C43" s="71" t="s">
        <v>396</v>
      </c>
    </row>
    <row r="44" spans="1:3" ht="192" customHeight="1">
      <c r="A44" s="570" t="s">
        <v>61</v>
      </c>
      <c r="B44" s="735" t="s">
        <v>470</v>
      </c>
      <c r="C44" s="73" t="s">
        <v>471</v>
      </c>
    </row>
    <row r="45" spans="1:3" ht="78">
      <c r="A45" s="570" t="s">
        <v>61</v>
      </c>
      <c r="B45" s="736" t="s">
        <v>472</v>
      </c>
      <c r="C45" s="73" t="s">
        <v>473</v>
      </c>
    </row>
    <row r="46" spans="1:3" ht="61.2" customHeight="1">
      <c r="A46" s="570" t="s">
        <v>61</v>
      </c>
      <c r="B46" s="168" t="s">
        <v>397</v>
      </c>
      <c r="C46" s="71" t="s">
        <v>398</v>
      </c>
    </row>
    <row r="47" spans="1:3" ht="46.8">
      <c r="A47" s="570" t="s">
        <v>61</v>
      </c>
      <c r="B47" s="736" t="s">
        <v>474</v>
      </c>
      <c r="C47" s="73" t="s">
        <v>475</v>
      </c>
    </row>
    <row r="48" spans="1:3" ht="46.8">
      <c r="A48" s="570" t="s">
        <v>61</v>
      </c>
      <c r="B48" s="736" t="s">
        <v>476</v>
      </c>
      <c r="C48" s="73" t="s">
        <v>477</v>
      </c>
    </row>
    <row r="49" spans="1:4" ht="63.6" customHeight="1">
      <c r="A49" s="570" t="s">
        <v>61</v>
      </c>
      <c r="B49" s="168" t="s">
        <v>399</v>
      </c>
      <c r="C49" s="71" t="s">
        <v>400</v>
      </c>
    </row>
    <row r="50" spans="1:4" ht="140.4">
      <c r="A50" s="570" t="s">
        <v>61</v>
      </c>
      <c r="B50" s="736" t="s">
        <v>478</v>
      </c>
      <c r="C50" s="73" t="s">
        <v>479</v>
      </c>
    </row>
    <row r="51" spans="1:4" ht="124.8">
      <c r="A51" s="570" t="s">
        <v>61</v>
      </c>
      <c r="B51" s="736" t="s">
        <v>480</v>
      </c>
      <c r="C51" s="73" t="s">
        <v>481</v>
      </c>
    </row>
    <row r="52" spans="1:4" ht="93.6">
      <c r="A52" s="570" t="s">
        <v>61</v>
      </c>
      <c r="B52" s="736" t="s">
        <v>482</v>
      </c>
      <c r="C52" s="73" t="s">
        <v>483</v>
      </c>
    </row>
    <row r="53" spans="1:4" ht="65.25" customHeight="1">
      <c r="A53" s="570" t="s">
        <v>61</v>
      </c>
      <c r="B53" s="736" t="s">
        <v>484</v>
      </c>
      <c r="C53" s="73" t="s">
        <v>485</v>
      </c>
    </row>
    <row r="54" spans="1:4" ht="51.75" customHeight="1">
      <c r="A54" s="570" t="s">
        <v>61</v>
      </c>
      <c r="B54" s="735" t="s">
        <v>486</v>
      </c>
      <c r="C54" s="73" t="s">
        <v>487</v>
      </c>
    </row>
    <row r="55" spans="1:4" ht="63.6" customHeight="1">
      <c r="A55" s="570" t="s">
        <v>61</v>
      </c>
      <c r="B55" s="168" t="s">
        <v>401</v>
      </c>
      <c r="C55" s="71" t="s">
        <v>402</v>
      </c>
    </row>
    <row r="56" spans="1:4" ht="21.75" customHeight="1">
      <c r="A56" s="570" t="s">
        <v>61</v>
      </c>
      <c r="B56" s="168" t="s">
        <v>161</v>
      </c>
      <c r="C56" s="29" t="s">
        <v>277</v>
      </c>
    </row>
    <row r="57" spans="1:4" ht="49.95" customHeight="1">
      <c r="A57" s="570" t="s">
        <v>61</v>
      </c>
      <c r="B57" s="168" t="s">
        <v>162</v>
      </c>
      <c r="C57" s="29" t="s">
        <v>278</v>
      </c>
    </row>
    <row r="58" spans="1:4" ht="24" customHeight="1">
      <c r="A58" s="570" t="s">
        <v>61</v>
      </c>
      <c r="B58" s="168" t="s">
        <v>350</v>
      </c>
      <c r="C58" s="29" t="s">
        <v>279</v>
      </c>
    </row>
    <row r="59" spans="1:4" ht="31.2">
      <c r="A59" s="570" t="s">
        <v>61</v>
      </c>
      <c r="B59" s="168" t="s">
        <v>490</v>
      </c>
      <c r="C59" s="29" t="s">
        <v>491</v>
      </c>
    </row>
    <row r="60" spans="1:4" ht="31.2">
      <c r="A60" s="570" t="s">
        <v>61</v>
      </c>
      <c r="B60" s="168" t="s">
        <v>351</v>
      </c>
      <c r="C60" s="29" t="s">
        <v>280</v>
      </c>
    </row>
    <row r="61" spans="1:4" ht="46.8">
      <c r="A61" s="570" t="s">
        <v>61</v>
      </c>
      <c r="B61" s="446" t="s">
        <v>403</v>
      </c>
      <c r="C61" s="446" t="s">
        <v>361</v>
      </c>
      <c r="D61" s="56"/>
    </row>
    <row r="62" spans="1:4" ht="15.6">
      <c r="A62" s="570" t="s">
        <v>61</v>
      </c>
      <c r="B62" s="168" t="s">
        <v>352</v>
      </c>
      <c r="C62" s="73" t="s">
        <v>281</v>
      </c>
    </row>
    <row r="63" spans="1:4" ht="48" customHeight="1">
      <c r="A63" s="570" t="s">
        <v>61</v>
      </c>
      <c r="B63" s="168" t="s">
        <v>343</v>
      </c>
      <c r="C63" s="29" t="s">
        <v>308</v>
      </c>
    </row>
    <row r="64" spans="1:4" ht="37.5" customHeight="1">
      <c r="A64" s="570" t="s">
        <v>61</v>
      </c>
      <c r="B64" s="168" t="s">
        <v>353</v>
      </c>
      <c r="C64" s="29" t="s">
        <v>282</v>
      </c>
      <c r="D64" s="56"/>
    </row>
    <row r="65" spans="1:4" ht="15.6">
      <c r="A65" s="570" t="s">
        <v>61</v>
      </c>
      <c r="B65" s="168" t="s">
        <v>354</v>
      </c>
      <c r="C65" s="29" t="s">
        <v>283</v>
      </c>
      <c r="D65" s="56"/>
    </row>
    <row r="66" spans="1:4" ht="62.4">
      <c r="A66" s="572" t="s">
        <v>61</v>
      </c>
      <c r="B66" s="362" t="s">
        <v>355</v>
      </c>
      <c r="C66" s="29" t="s">
        <v>290</v>
      </c>
      <c r="D66" s="56"/>
    </row>
    <row r="67" spans="1:4" ht="31.2">
      <c r="A67" s="572" t="s">
        <v>61</v>
      </c>
      <c r="B67" s="362" t="s">
        <v>356</v>
      </c>
      <c r="C67" s="29" t="s">
        <v>295</v>
      </c>
      <c r="D67" s="56"/>
    </row>
    <row r="68" spans="1:4" ht="15.6">
      <c r="A68" s="570" t="s">
        <v>61</v>
      </c>
      <c r="B68" s="158" t="s">
        <v>344</v>
      </c>
      <c r="C68" s="72" t="s">
        <v>284</v>
      </c>
      <c r="D68" s="56"/>
    </row>
    <row r="69" spans="1:4" ht="63" customHeight="1">
      <c r="A69" s="570" t="s">
        <v>61</v>
      </c>
      <c r="B69" s="168" t="s">
        <v>345</v>
      </c>
      <c r="C69" s="71" t="s">
        <v>285</v>
      </c>
      <c r="D69" s="56"/>
    </row>
    <row r="70" spans="1:4" ht="56.4" customHeight="1">
      <c r="A70" s="570" t="s">
        <v>61</v>
      </c>
      <c r="B70" s="168" t="s">
        <v>357</v>
      </c>
      <c r="C70" s="73" t="s">
        <v>0</v>
      </c>
    </row>
    <row r="71" spans="1:4" ht="46.8">
      <c r="A71" s="570" t="s">
        <v>61</v>
      </c>
      <c r="B71" s="168" t="s">
        <v>358</v>
      </c>
      <c r="C71" s="73" t="s">
        <v>1</v>
      </c>
    </row>
    <row r="72" spans="1:4" ht="31.2">
      <c r="A72" s="570" t="s">
        <v>61</v>
      </c>
      <c r="B72" s="168" t="s">
        <v>342</v>
      </c>
      <c r="C72" s="71" t="s">
        <v>286</v>
      </c>
    </row>
    <row r="73" spans="1:4" ht="31.2">
      <c r="A73" s="570" t="s">
        <v>61</v>
      </c>
      <c r="B73" s="168" t="s">
        <v>341</v>
      </c>
      <c r="C73" s="71" t="s">
        <v>287</v>
      </c>
    </row>
    <row r="74" spans="1:4" ht="31.2">
      <c r="A74" s="570" t="s">
        <v>61</v>
      </c>
      <c r="B74" s="168" t="s">
        <v>349</v>
      </c>
      <c r="C74" s="71" t="s">
        <v>288</v>
      </c>
    </row>
    <row r="75" spans="1:4" ht="47.25" customHeight="1">
      <c r="A75" s="570" t="s">
        <v>61</v>
      </c>
      <c r="B75" s="168" t="s">
        <v>359</v>
      </c>
      <c r="C75" s="71" t="s">
        <v>289</v>
      </c>
    </row>
    <row r="76" spans="1:4" ht="53.25" customHeight="1">
      <c r="A76" s="833" t="s">
        <v>360</v>
      </c>
      <c r="B76" s="833"/>
      <c r="C76" s="833"/>
    </row>
    <row r="77" spans="1:4" ht="50.25" customHeight="1">
      <c r="A77" s="834" t="s">
        <v>404</v>
      </c>
      <c r="B77" s="834"/>
      <c r="C77" s="834"/>
    </row>
    <row r="85" spans="1:3">
      <c r="A85"/>
      <c r="B85"/>
      <c r="C85"/>
    </row>
  </sheetData>
  <mergeCells count="15"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  <mergeCell ref="A1:C1"/>
    <mergeCell ref="A2:C2"/>
    <mergeCell ref="A3:C3"/>
    <mergeCell ref="A4:C4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view="pageBreakPreview" zoomScaleSheetLayoutView="100" workbookViewId="0">
      <selection activeCell="B10" sqref="B10"/>
    </sheetView>
  </sheetViews>
  <sheetFormatPr defaultColWidth="8.88671875" defaultRowHeight="18"/>
  <cols>
    <col min="1" max="1" width="29.109375" style="46" customWidth="1"/>
    <col min="2" max="2" width="63.6640625" style="47" customWidth="1"/>
    <col min="3" max="3" width="13" style="33" customWidth="1"/>
    <col min="4" max="5" width="13" style="32" customWidth="1"/>
    <col min="6" max="16384" width="8.88671875" style="32"/>
  </cols>
  <sheetData>
    <row r="1" spans="1:5" s="562" customFormat="1" ht="15.75" customHeight="1">
      <c r="A1" s="830" t="s">
        <v>506</v>
      </c>
      <c r="B1" s="830"/>
      <c r="C1" s="830"/>
      <c r="D1" s="561"/>
      <c r="E1" s="561"/>
    </row>
    <row r="2" spans="1:5" s="562" customFormat="1" ht="15.75" customHeight="1">
      <c r="A2" s="830" t="s">
        <v>520</v>
      </c>
      <c r="B2" s="830"/>
      <c r="C2" s="830"/>
      <c r="D2" s="561"/>
      <c r="E2" s="561"/>
    </row>
    <row r="3" spans="1:5" s="562" customFormat="1" ht="15.75" customHeight="1">
      <c r="A3" s="830" t="s">
        <v>630</v>
      </c>
      <c r="B3" s="830"/>
      <c r="C3" s="830"/>
      <c r="D3" s="561"/>
      <c r="E3" s="561"/>
    </row>
    <row r="4" spans="1:5" s="565" customFormat="1" ht="18.75" customHeight="1">
      <c r="A4" s="831" t="s">
        <v>521</v>
      </c>
      <c r="B4" s="831"/>
      <c r="C4" s="831"/>
      <c r="D4" s="564"/>
      <c r="E4" s="564"/>
    </row>
    <row r="5" spans="1:5" s="565" customFormat="1" ht="18" customHeight="1">
      <c r="A5" s="831" t="s">
        <v>585</v>
      </c>
      <c r="B5" s="831"/>
      <c r="C5" s="831"/>
      <c r="D5" s="564"/>
      <c r="E5" s="564"/>
    </row>
    <row r="6" spans="1:5" ht="15.6">
      <c r="A6" s="832"/>
      <c r="B6" s="832"/>
      <c r="C6" s="832"/>
    </row>
    <row r="7" spans="1:5" s="34" customFormat="1" ht="17.399999999999999">
      <c r="A7" s="842" t="s">
        <v>522</v>
      </c>
      <c r="B7" s="842"/>
      <c r="C7" s="842"/>
    </row>
    <row r="8" spans="1:5" s="34" customFormat="1" ht="17.399999999999999">
      <c r="A8" s="839" t="s">
        <v>586</v>
      </c>
      <c r="B8" s="839"/>
      <c r="C8" s="839"/>
    </row>
    <row r="9" spans="1:5" s="34" customFormat="1" ht="17.399999999999999">
      <c r="A9" s="839" t="s">
        <v>587</v>
      </c>
      <c r="B9" s="839"/>
      <c r="C9" s="839"/>
    </row>
    <row r="10" spans="1:5">
      <c r="E10" s="33" t="s">
        <v>183</v>
      </c>
    </row>
    <row r="11" spans="1:5" s="35" customFormat="1" ht="88.2" customHeight="1">
      <c r="A11" s="38" t="s">
        <v>126</v>
      </c>
      <c r="B11" s="39" t="s">
        <v>127</v>
      </c>
      <c r="C11" s="40" t="s">
        <v>505</v>
      </c>
      <c r="D11" s="40" t="s">
        <v>562</v>
      </c>
      <c r="E11" s="40" t="s">
        <v>588</v>
      </c>
    </row>
    <row r="12" spans="1:5" ht="19.2" customHeight="1">
      <c r="A12" s="840" t="s">
        <v>49</v>
      </c>
      <c r="B12" s="841"/>
      <c r="C12" s="174">
        <f>C13+C45</f>
        <v>8145822</v>
      </c>
      <c r="D12" s="174">
        <f>D13+D45</f>
        <v>5034078</v>
      </c>
      <c r="E12" s="174">
        <f>E13+E45</f>
        <v>5128406</v>
      </c>
    </row>
    <row r="13" spans="1:5" ht="20.399999999999999" customHeight="1">
      <c r="A13" s="49" t="s">
        <v>32</v>
      </c>
      <c r="B13" s="50" t="s">
        <v>128</v>
      </c>
      <c r="C13" s="173">
        <f>C14+C20+C23+C32+C37+C29+C41</f>
        <v>4206299</v>
      </c>
      <c r="D13" s="173">
        <f>D14+D20+D23+D32+D37+D29+D41</f>
        <v>4326631</v>
      </c>
      <c r="E13" s="173">
        <f>E14+E20+E23+E32+E37+E29+E41</f>
        <v>4445887</v>
      </c>
    </row>
    <row r="14" spans="1:5" ht="16.95" customHeight="1">
      <c r="A14" s="51" t="s">
        <v>129</v>
      </c>
      <c r="B14" s="52" t="s">
        <v>130</v>
      </c>
      <c r="C14" s="172">
        <f>C15</f>
        <v>161310</v>
      </c>
      <c r="D14" s="172">
        <f>D15</f>
        <v>169607</v>
      </c>
      <c r="E14" s="172">
        <f>E15</f>
        <v>175277</v>
      </c>
    </row>
    <row r="15" spans="1:5" ht="19.2" customHeight="1">
      <c r="A15" s="59" t="s">
        <v>131</v>
      </c>
      <c r="B15" s="60" t="s">
        <v>132</v>
      </c>
      <c r="C15" s="171">
        <f>C16+C17+C18+C19</f>
        <v>161310</v>
      </c>
      <c r="D15" s="171">
        <f>D16+D17+D18+D19</f>
        <v>169607</v>
      </c>
      <c r="E15" s="171">
        <f>E16+E17+E18+E19</f>
        <v>175277</v>
      </c>
    </row>
    <row r="16" spans="1:5" ht="324">
      <c r="A16" s="41" t="s">
        <v>133</v>
      </c>
      <c r="B16" s="42" t="s">
        <v>614</v>
      </c>
      <c r="C16" s="170">
        <v>161266</v>
      </c>
      <c r="D16" s="41">
        <v>169560</v>
      </c>
      <c r="E16" s="170">
        <v>175228</v>
      </c>
    </row>
    <row r="17" spans="1:5" ht="132" hidden="1" customHeight="1">
      <c r="A17" s="27" t="s">
        <v>167</v>
      </c>
      <c r="B17" s="28" t="s">
        <v>314</v>
      </c>
      <c r="C17" s="170"/>
      <c r="D17" s="44"/>
      <c r="E17" s="170"/>
    </row>
    <row r="18" spans="1:5" ht="209.25" customHeight="1">
      <c r="A18" s="27" t="s">
        <v>245</v>
      </c>
      <c r="B18" s="794" t="s">
        <v>615</v>
      </c>
      <c r="C18" s="170">
        <v>44</v>
      </c>
      <c r="D18" s="170">
        <v>47</v>
      </c>
      <c r="E18" s="170">
        <v>49</v>
      </c>
    </row>
    <row r="19" spans="1:5" ht="117" hidden="1" customHeight="1">
      <c r="A19" s="793" t="s">
        <v>516</v>
      </c>
      <c r="B19" s="794" t="s">
        <v>517</v>
      </c>
      <c r="C19" s="170"/>
      <c r="D19" s="41"/>
      <c r="E19" s="790"/>
    </row>
    <row r="20" spans="1:5" ht="23.25" customHeight="1">
      <c r="A20" s="79" t="s">
        <v>168</v>
      </c>
      <c r="B20" s="789" t="s">
        <v>163</v>
      </c>
      <c r="C20" s="705">
        <f t="shared" ref="C20:E21" si="0">C21</f>
        <v>1444085</v>
      </c>
      <c r="D20" s="705">
        <f t="shared" si="0"/>
        <v>1528671</v>
      </c>
      <c r="E20" s="705">
        <f t="shared" si="0"/>
        <v>1614310</v>
      </c>
    </row>
    <row r="21" spans="1:5" ht="19.5" customHeight="1">
      <c r="A21" s="81" t="s">
        <v>169</v>
      </c>
      <c r="B21" s="82" t="s">
        <v>164</v>
      </c>
      <c r="C21" s="176">
        <f t="shared" si="0"/>
        <v>1444085</v>
      </c>
      <c r="D21" s="176">
        <f t="shared" si="0"/>
        <v>1528671</v>
      </c>
      <c r="E21" s="176">
        <f t="shared" si="0"/>
        <v>1614310</v>
      </c>
    </row>
    <row r="22" spans="1:5" ht="18.75" customHeight="1">
      <c r="A22" s="83" t="s">
        <v>170</v>
      </c>
      <c r="B22" s="84" t="s">
        <v>164</v>
      </c>
      <c r="C22" s="175">
        <v>1444085</v>
      </c>
      <c r="D22" s="175">
        <v>1528671</v>
      </c>
      <c r="E22" s="175">
        <v>1614310</v>
      </c>
    </row>
    <row r="23" spans="1:5" s="36" customFormat="1" ht="17.399999999999999">
      <c r="A23" s="51" t="s">
        <v>33</v>
      </c>
      <c r="B23" s="52" t="s">
        <v>34</v>
      </c>
      <c r="C23" s="172">
        <f>C24+C26</f>
        <v>2600904</v>
      </c>
      <c r="D23" s="172">
        <f>D24+D26</f>
        <v>2628353</v>
      </c>
      <c r="E23" s="172">
        <f>E24+E26</f>
        <v>2656300</v>
      </c>
    </row>
    <row r="24" spans="1:5" s="36" customFormat="1">
      <c r="A24" s="59" t="s">
        <v>35</v>
      </c>
      <c r="B24" s="60" t="s">
        <v>36</v>
      </c>
      <c r="C24" s="171">
        <f>C25</f>
        <v>79840</v>
      </c>
      <c r="D24" s="171">
        <f>D25</f>
        <v>82015</v>
      </c>
      <c r="E24" s="171">
        <f>E25</f>
        <v>84122</v>
      </c>
    </row>
    <row r="25" spans="1:5" ht="57.75" customHeight="1">
      <c r="A25" s="41" t="s">
        <v>37</v>
      </c>
      <c r="B25" s="814" t="s">
        <v>246</v>
      </c>
      <c r="C25" s="170">
        <v>79840</v>
      </c>
      <c r="D25" s="170">
        <v>82015</v>
      </c>
      <c r="E25" s="170">
        <v>84122</v>
      </c>
    </row>
    <row r="26" spans="1:5" ht="17.25" customHeight="1">
      <c r="A26" s="59" t="s">
        <v>38</v>
      </c>
      <c r="B26" s="60" t="s">
        <v>39</v>
      </c>
      <c r="C26" s="171">
        <f>SUM(C27:C28)</f>
        <v>2521064</v>
      </c>
      <c r="D26" s="171">
        <f>SUM(D27:D28)</f>
        <v>2546338</v>
      </c>
      <c r="E26" s="171">
        <f>SUM(E27:E28)</f>
        <v>2572178</v>
      </c>
    </row>
    <row r="27" spans="1:5" ht="36.75" customHeight="1">
      <c r="A27" s="41" t="s">
        <v>178</v>
      </c>
      <c r="B27" s="796" t="s">
        <v>457</v>
      </c>
      <c r="C27" s="170">
        <v>1519928</v>
      </c>
      <c r="D27" s="170">
        <v>1519928</v>
      </c>
      <c r="E27" s="170">
        <v>1519928</v>
      </c>
    </row>
    <row r="28" spans="1:5" ht="54">
      <c r="A28" s="41" t="s">
        <v>179</v>
      </c>
      <c r="B28" s="165" t="s">
        <v>458</v>
      </c>
      <c r="C28" s="170">
        <v>1001136</v>
      </c>
      <c r="D28" s="170">
        <v>1026410</v>
      </c>
      <c r="E28" s="170">
        <v>1052250</v>
      </c>
    </row>
    <row r="29" spans="1:5" ht="23.4" hidden="1" customHeight="1">
      <c r="A29" s="61" t="s">
        <v>134</v>
      </c>
      <c r="B29" s="62" t="s">
        <v>135</v>
      </c>
      <c r="C29" s="574">
        <f t="shared" ref="C29:E30" si="1">C30</f>
        <v>0</v>
      </c>
      <c r="D29" s="574">
        <f t="shared" si="1"/>
        <v>0</v>
      </c>
      <c r="E29" s="574">
        <f t="shared" si="1"/>
        <v>0</v>
      </c>
    </row>
    <row r="30" spans="1:5" s="56" customFormat="1" ht="77.25" hidden="1" customHeight="1">
      <c r="A30" s="57" t="s">
        <v>40</v>
      </c>
      <c r="B30" s="15" t="s">
        <v>41</v>
      </c>
      <c r="C30" s="575">
        <f t="shared" si="1"/>
        <v>0</v>
      </c>
      <c r="D30" s="575">
        <f t="shared" si="1"/>
        <v>0</v>
      </c>
      <c r="E30" s="575">
        <f t="shared" si="1"/>
        <v>0</v>
      </c>
    </row>
    <row r="31" spans="1:5" ht="104.25" hidden="1" customHeight="1">
      <c r="A31" s="85" t="s">
        <v>42</v>
      </c>
      <c r="B31" s="43" t="s">
        <v>43</v>
      </c>
      <c r="C31" s="351">
        <v>0</v>
      </c>
      <c r="D31" s="351">
        <v>0</v>
      </c>
      <c r="E31" s="351">
        <v>0</v>
      </c>
    </row>
    <row r="32" spans="1:5" ht="71.25" hidden="1" customHeight="1">
      <c r="A32" s="63" t="s">
        <v>136</v>
      </c>
      <c r="B32" s="52" t="s">
        <v>44</v>
      </c>
      <c r="C32" s="172">
        <f>C33</f>
        <v>0</v>
      </c>
      <c r="D32" s="172">
        <f>D33</f>
        <v>0</v>
      </c>
      <c r="E32" s="172">
        <f>E33</f>
        <v>0</v>
      </c>
    </row>
    <row r="33" spans="1:5" ht="126" hidden="1">
      <c r="A33" s="59" t="s">
        <v>137</v>
      </c>
      <c r="B33" s="660" t="s">
        <v>45</v>
      </c>
      <c r="C33" s="171">
        <f>SUM(C34)</f>
        <v>0</v>
      </c>
      <c r="D33" s="171">
        <f>SUM(D34)</f>
        <v>0</v>
      </c>
      <c r="E33" s="171">
        <f>SUM(E34)</f>
        <v>0</v>
      </c>
    </row>
    <row r="34" spans="1:5" ht="109.5" hidden="1" customHeight="1">
      <c r="A34" s="41" t="s">
        <v>142</v>
      </c>
      <c r="B34" s="42" t="s">
        <v>389</v>
      </c>
      <c r="C34" s="170">
        <v>0</v>
      </c>
      <c r="D34" s="170">
        <v>0</v>
      </c>
      <c r="E34" s="170">
        <v>0</v>
      </c>
    </row>
    <row r="35" spans="1:5" ht="108" hidden="1">
      <c r="A35" s="77" t="s">
        <v>165</v>
      </c>
      <c r="B35" s="78" t="s">
        <v>166</v>
      </c>
      <c r="C35" s="177">
        <f>C36</f>
        <v>0</v>
      </c>
      <c r="D35" s="177">
        <f>D36</f>
        <v>0</v>
      </c>
      <c r="E35" s="177">
        <f>E36</f>
        <v>0</v>
      </c>
    </row>
    <row r="36" spans="1:5" ht="90" hidden="1">
      <c r="A36" s="26" t="s">
        <v>184</v>
      </c>
      <c r="B36" s="76" t="s">
        <v>144</v>
      </c>
      <c r="C36" s="170">
        <v>0</v>
      </c>
      <c r="D36" s="170">
        <v>0</v>
      </c>
      <c r="E36" s="170">
        <v>0</v>
      </c>
    </row>
    <row r="37" spans="1:5" ht="34.799999999999997" hidden="1">
      <c r="A37" s="63" t="s">
        <v>171</v>
      </c>
      <c r="B37" s="80" t="s">
        <v>390</v>
      </c>
      <c r="C37" s="172">
        <f t="shared" ref="C37:E38" si="2">C38</f>
        <v>0</v>
      </c>
      <c r="D37" s="172">
        <f t="shared" si="2"/>
        <v>0</v>
      </c>
      <c r="E37" s="172">
        <f t="shared" si="2"/>
        <v>0</v>
      </c>
    </row>
    <row r="38" spans="1:5" hidden="1">
      <c r="A38" s="661" t="s">
        <v>362</v>
      </c>
      <c r="B38" s="662" t="s">
        <v>363</v>
      </c>
      <c r="C38" s="663">
        <f t="shared" si="2"/>
        <v>0</v>
      </c>
      <c r="D38" s="663">
        <f t="shared" si="2"/>
        <v>0</v>
      </c>
      <c r="E38" s="663">
        <f t="shared" si="2"/>
        <v>0</v>
      </c>
    </row>
    <row r="39" spans="1:5" ht="42" hidden="1" customHeight="1">
      <c r="A39" s="664" t="s">
        <v>364</v>
      </c>
      <c r="B39" s="665" t="s">
        <v>365</v>
      </c>
      <c r="C39" s="666">
        <f>SUM(C40)</f>
        <v>0</v>
      </c>
      <c r="D39" s="666">
        <f>SUM(D40)</f>
        <v>0</v>
      </c>
      <c r="E39" s="666">
        <f>SUM(E40)</f>
        <v>0</v>
      </c>
    </row>
    <row r="40" spans="1:5" ht="54" hidden="1">
      <c r="A40" s="560" t="s">
        <v>366</v>
      </c>
      <c r="B40" s="450" t="s">
        <v>367</v>
      </c>
      <c r="C40" s="451"/>
      <c r="D40" s="451"/>
      <c r="E40" s="451"/>
    </row>
    <row r="41" spans="1:5" s="58" customFormat="1" ht="17.399999999999999" hidden="1">
      <c r="A41" s="63" t="s">
        <v>298</v>
      </c>
      <c r="B41" s="364" t="s">
        <v>297</v>
      </c>
      <c r="C41" s="366">
        <f>C42</f>
        <v>0</v>
      </c>
      <c r="D41" s="366">
        <f t="shared" ref="D41:E43" si="3">D42</f>
        <v>0</v>
      </c>
      <c r="E41" s="366">
        <f t="shared" si="3"/>
        <v>0</v>
      </c>
    </row>
    <row r="42" spans="1:5" s="56" customFormat="1" ht="144" hidden="1">
      <c r="A42" s="742" t="s">
        <v>495</v>
      </c>
      <c r="B42" s="743" t="s">
        <v>494</v>
      </c>
      <c r="C42" s="368">
        <f>C43</f>
        <v>0</v>
      </c>
      <c r="D42" s="368">
        <f t="shared" si="3"/>
        <v>0</v>
      </c>
      <c r="E42" s="368">
        <f t="shared" si="3"/>
        <v>0</v>
      </c>
    </row>
    <row r="43" spans="1:5" ht="52.95" hidden="1" customHeight="1">
      <c r="A43" s="745" t="s">
        <v>492</v>
      </c>
      <c r="B43" s="744" t="s">
        <v>493</v>
      </c>
      <c r="C43" s="746">
        <f>C44</f>
        <v>0</v>
      </c>
      <c r="D43" s="746">
        <f t="shared" si="3"/>
        <v>0</v>
      </c>
      <c r="E43" s="746">
        <f t="shared" si="3"/>
        <v>0</v>
      </c>
    </row>
    <row r="44" spans="1:5" ht="108" hidden="1">
      <c r="A44" s="365" t="s">
        <v>397</v>
      </c>
      <c r="B44" s="741" t="s">
        <v>398</v>
      </c>
      <c r="C44" s="170"/>
      <c r="D44" s="170"/>
      <c r="E44" s="170"/>
    </row>
    <row r="45" spans="1:5" ht="24.75" customHeight="1">
      <c r="A45" s="49" t="s">
        <v>29</v>
      </c>
      <c r="B45" s="64" t="s">
        <v>46</v>
      </c>
      <c r="C45" s="182">
        <f>C46+C63</f>
        <v>3939523</v>
      </c>
      <c r="D45" s="182">
        <f>D46+D66</f>
        <v>707447</v>
      </c>
      <c r="E45" s="182">
        <f>E46+E66</f>
        <v>682519</v>
      </c>
    </row>
    <row r="46" spans="1:5" ht="34.5" customHeight="1">
      <c r="A46" s="67" t="s">
        <v>30</v>
      </c>
      <c r="B46" s="737" t="s">
        <v>47</v>
      </c>
      <c r="C46" s="181">
        <f>C47+C52+C57+C60</f>
        <v>3539669</v>
      </c>
      <c r="D46" s="181">
        <f>D47+D52+D57+D60</f>
        <v>707447</v>
      </c>
      <c r="E46" s="181">
        <f>E47+E52+E57+E60</f>
        <v>682519</v>
      </c>
    </row>
    <row r="47" spans="1:5" ht="39" customHeight="1">
      <c r="A47" s="53" t="s">
        <v>329</v>
      </c>
      <c r="B47" s="91" t="s">
        <v>583</v>
      </c>
      <c r="C47" s="180">
        <f>C50+C48</f>
        <v>812985</v>
      </c>
      <c r="D47" s="180">
        <f>D50+D48</f>
        <v>529910</v>
      </c>
      <c r="E47" s="180">
        <f>E50+E48</f>
        <v>498738</v>
      </c>
    </row>
    <row r="48" spans="1:5" ht="36">
      <c r="A48" s="86" t="s">
        <v>330</v>
      </c>
      <c r="B48" s="87" t="s">
        <v>584</v>
      </c>
      <c r="C48" s="367">
        <f>C49</f>
        <v>189562</v>
      </c>
      <c r="D48" s="367">
        <f>D49</f>
        <v>0</v>
      </c>
      <c r="E48" s="367">
        <f>E49</f>
        <v>0</v>
      </c>
    </row>
    <row r="49" spans="1:5" ht="36">
      <c r="A49" s="41" t="s">
        <v>331</v>
      </c>
      <c r="B49" s="42" t="s">
        <v>280</v>
      </c>
      <c r="C49" s="178">
        <v>189562</v>
      </c>
      <c r="D49" s="178">
        <v>0</v>
      </c>
      <c r="E49" s="178">
        <v>0</v>
      </c>
    </row>
    <row r="50" spans="1:5" ht="77.25" customHeight="1">
      <c r="A50" s="667" t="s">
        <v>405</v>
      </c>
      <c r="B50" s="668" t="s">
        <v>406</v>
      </c>
      <c r="C50" s="179">
        <f>C51</f>
        <v>623423</v>
      </c>
      <c r="D50" s="179">
        <f>D51</f>
        <v>529910</v>
      </c>
      <c r="E50" s="179">
        <f>E51</f>
        <v>498738</v>
      </c>
    </row>
    <row r="51" spans="1:5" ht="56.25" customHeight="1">
      <c r="A51" s="41" t="s">
        <v>407</v>
      </c>
      <c r="B51" s="576" t="s">
        <v>428</v>
      </c>
      <c r="C51" s="178">
        <v>623423</v>
      </c>
      <c r="D51" s="178">
        <v>529910</v>
      </c>
      <c r="E51" s="178">
        <v>498738</v>
      </c>
    </row>
    <row r="52" spans="1:5" ht="54.75" customHeight="1">
      <c r="A52" s="53" t="s">
        <v>332</v>
      </c>
      <c r="B52" s="54" t="s">
        <v>391</v>
      </c>
      <c r="C52" s="180">
        <f>C55+C53</f>
        <v>1399489</v>
      </c>
      <c r="D52" s="180">
        <f>D55+D53</f>
        <v>0</v>
      </c>
      <c r="E52" s="180">
        <f>E55+E53</f>
        <v>0</v>
      </c>
    </row>
    <row r="53" spans="1:5" ht="37.5" customHeight="1">
      <c r="A53" s="667" t="s">
        <v>429</v>
      </c>
      <c r="B53" s="89" t="s">
        <v>430</v>
      </c>
      <c r="C53" s="669">
        <f>C54</f>
        <v>1399489</v>
      </c>
      <c r="D53" s="669">
        <f>D54</f>
        <v>0</v>
      </c>
      <c r="E53" s="669">
        <f>E54</f>
        <v>0</v>
      </c>
    </row>
    <row r="54" spans="1:5" ht="54">
      <c r="A54" s="41" t="s">
        <v>431</v>
      </c>
      <c r="B54" s="42" t="s">
        <v>432</v>
      </c>
      <c r="C54" s="170">
        <v>1399489</v>
      </c>
      <c r="D54" s="170"/>
      <c r="E54" s="170"/>
    </row>
    <row r="55" spans="1:5" hidden="1">
      <c r="A55" s="55" t="s">
        <v>333</v>
      </c>
      <c r="B55" s="5" t="s">
        <v>31</v>
      </c>
      <c r="C55" s="179">
        <f>C56</f>
        <v>0</v>
      </c>
      <c r="D55" s="179">
        <f>D56</f>
        <v>0</v>
      </c>
      <c r="E55" s="179">
        <f>E56</f>
        <v>0</v>
      </c>
    </row>
    <row r="56" spans="1:5" hidden="1">
      <c r="A56" s="41" t="s">
        <v>334</v>
      </c>
      <c r="B56" s="42" t="s">
        <v>281</v>
      </c>
      <c r="C56" s="178"/>
      <c r="D56" s="178"/>
      <c r="E56" s="178"/>
    </row>
    <row r="57" spans="1:5" ht="33.75" customHeight="1">
      <c r="A57" s="53" t="s">
        <v>335</v>
      </c>
      <c r="B57" s="54" t="s">
        <v>392</v>
      </c>
      <c r="C57" s="180">
        <f t="shared" ref="C57:E58" si="4">C58</f>
        <v>162625</v>
      </c>
      <c r="D57" s="180">
        <f t="shared" si="4"/>
        <v>177537</v>
      </c>
      <c r="E57" s="180">
        <f t="shared" si="4"/>
        <v>183781</v>
      </c>
    </row>
    <row r="58" spans="1:5" ht="60" customHeight="1">
      <c r="A58" s="55" t="s">
        <v>336</v>
      </c>
      <c r="B58" s="5" t="s">
        <v>581</v>
      </c>
      <c r="C58" s="179">
        <f t="shared" si="4"/>
        <v>162625</v>
      </c>
      <c r="D58" s="179">
        <f t="shared" si="4"/>
        <v>177537</v>
      </c>
      <c r="E58" s="179">
        <f t="shared" si="4"/>
        <v>183781</v>
      </c>
    </row>
    <row r="59" spans="1:5" ht="78" customHeight="1">
      <c r="A59" s="41" t="s">
        <v>337</v>
      </c>
      <c r="B59" s="42" t="s">
        <v>582</v>
      </c>
      <c r="C59" s="178">
        <v>162625</v>
      </c>
      <c r="D59" s="178">
        <v>177537</v>
      </c>
      <c r="E59" s="178">
        <v>183781</v>
      </c>
    </row>
    <row r="60" spans="1:5" ht="16.2" customHeight="1">
      <c r="A60" s="65" t="s">
        <v>338</v>
      </c>
      <c r="B60" s="66" t="s">
        <v>48</v>
      </c>
      <c r="C60" s="180">
        <f>C62</f>
        <v>1164570</v>
      </c>
      <c r="D60" s="180">
        <f>D62</f>
        <v>0</v>
      </c>
      <c r="E60" s="180">
        <f>E62</f>
        <v>0</v>
      </c>
    </row>
    <row r="61" spans="1:5" ht="93.75" customHeight="1">
      <c r="A61" s="88" t="s">
        <v>339</v>
      </c>
      <c r="B61" s="89" t="s">
        <v>172</v>
      </c>
      <c r="C61" s="179">
        <f>C62</f>
        <v>1164570</v>
      </c>
      <c r="D61" s="179">
        <f>D62</f>
        <v>0</v>
      </c>
      <c r="E61" s="179">
        <f>E62</f>
        <v>0</v>
      </c>
    </row>
    <row r="62" spans="1:5" ht="90">
      <c r="A62" s="44" t="s">
        <v>340</v>
      </c>
      <c r="B62" s="45" t="s">
        <v>393</v>
      </c>
      <c r="C62" s="519">
        <v>1164570</v>
      </c>
      <c r="D62" s="519">
        <v>0</v>
      </c>
      <c r="E62" s="519">
        <v>0</v>
      </c>
    </row>
    <row r="63" spans="1:5" ht="17.399999999999999">
      <c r="A63" s="65" t="s">
        <v>616</v>
      </c>
      <c r="B63" s="66" t="s">
        <v>618</v>
      </c>
      <c r="C63" s="180">
        <f>C65</f>
        <v>399854</v>
      </c>
      <c r="D63" s="180">
        <f>D65</f>
        <v>0</v>
      </c>
      <c r="E63" s="180">
        <f>E65</f>
        <v>0</v>
      </c>
    </row>
    <row r="64" spans="1:5" ht="36.75" customHeight="1">
      <c r="A64" s="88" t="s">
        <v>617</v>
      </c>
      <c r="B64" s="89" t="s">
        <v>284</v>
      </c>
      <c r="C64" s="179">
        <f>C65</f>
        <v>399854</v>
      </c>
      <c r="D64" s="179">
        <f>D65</f>
        <v>0</v>
      </c>
      <c r="E64" s="179">
        <f>E65</f>
        <v>0</v>
      </c>
    </row>
    <row r="65" spans="1:5" ht="36">
      <c r="A65" s="44" t="s">
        <v>344</v>
      </c>
      <c r="B65" s="45" t="s">
        <v>284</v>
      </c>
      <c r="C65" s="519">
        <v>399854</v>
      </c>
      <c r="D65" s="519">
        <v>0</v>
      </c>
      <c r="E65" s="519">
        <v>0</v>
      </c>
    </row>
    <row r="66" spans="1:5" ht="46.8" hidden="1">
      <c r="A66" s="739" t="s">
        <v>488</v>
      </c>
      <c r="B66" s="738" t="s">
        <v>469</v>
      </c>
      <c r="C66" s="181"/>
    </row>
    <row r="68" spans="1:5">
      <c r="C68" s="48"/>
    </row>
    <row r="69" spans="1:5">
      <c r="C69" s="48"/>
    </row>
    <row r="70" spans="1:5">
      <c r="C70" s="48"/>
    </row>
    <row r="71" spans="1:5">
      <c r="C71" s="48"/>
    </row>
    <row r="72" spans="1:5">
      <c r="C72" s="48"/>
    </row>
    <row r="73" spans="1:5">
      <c r="C73" s="48"/>
    </row>
    <row r="74" spans="1:5">
      <c r="C74" s="48"/>
    </row>
    <row r="75" spans="1:5">
      <c r="C75" s="48"/>
    </row>
    <row r="76" spans="1:5">
      <c r="C76" s="48"/>
    </row>
    <row r="77" spans="1:5">
      <c r="C77" s="48"/>
    </row>
    <row r="78" spans="1:5">
      <c r="C78" s="48"/>
    </row>
    <row r="79" spans="1:5">
      <c r="C79" s="48"/>
    </row>
    <row r="80" spans="1:5">
      <c r="C80" s="48"/>
    </row>
    <row r="81" spans="3:3">
      <c r="C81" s="48"/>
    </row>
    <row r="82" spans="3:3">
      <c r="C82" s="48"/>
    </row>
    <row r="83" spans="3:3">
      <c r="C83" s="48"/>
    </row>
    <row r="84" spans="3:3">
      <c r="C84" s="48"/>
    </row>
    <row r="85" spans="3:3">
      <c r="C85" s="48"/>
    </row>
    <row r="86" spans="3:3">
      <c r="C86" s="48"/>
    </row>
    <row r="87" spans="3:3">
      <c r="C87" s="48"/>
    </row>
    <row r="88" spans="3:3">
      <c r="C88" s="48"/>
    </row>
    <row r="89" spans="3:3">
      <c r="C89" s="48"/>
    </row>
    <row r="90" spans="3:3">
      <c r="C90" s="48"/>
    </row>
    <row r="91" spans="3:3">
      <c r="C91" s="48"/>
    </row>
    <row r="92" spans="3:3">
      <c r="C92" s="48"/>
    </row>
    <row r="93" spans="3:3">
      <c r="C93" s="48"/>
    </row>
    <row r="94" spans="3:3">
      <c r="C94" s="48"/>
    </row>
    <row r="95" spans="3:3">
      <c r="C95" s="48"/>
    </row>
    <row r="96" spans="3:3">
      <c r="C96" s="48"/>
    </row>
    <row r="97" spans="3:3">
      <c r="C97" s="48"/>
    </row>
    <row r="98" spans="3:3">
      <c r="C98" s="48"/>
    </row>
    <row r="99" spans="3:3">
      <c r="C99" s="48"/>
    </row>
    <row r="100" spans="3:3">
      <c r="C100" s="48"/>
    </row>
    <row r="101" spans="3:3">
      <c r="C101" s="48"/>
    </row>
    <row r="102" spans="3:3">
      <c r="C102" s="48"/>
    </row>
    <row r="103" spans="3:3">
      <c r="C103" s="48"/>
    </row>
    <row r="104" spans="3:3">
      <c r="C104" s="48"/>
    </row>
    <row r="105" spans="3:3">
      <c r="C105" s="48"/>
    </row>
    <row r="106" spans="3:3">
      <c r="C106" s="48"/>
    </row>
    <row r="107" spans="3:3">
      <c r="C107" s="48"/>
    </row>
    <row r="108" spans="3:3">
      <c r="C108" s="48"/>
    </row>
    <row r="109" spans="3:3">
      <c r="C109" s="48"/>
    </row>
    <row r="110" spans="3:3">
      <c r="C110" s="48"/>
    </row>
    <row r="111" spans="3:3">
      <c r="C111" s="48"/>
    </row>
    <row r="112" spans="3:3">
      <c r="C112" s="48"/>
    </row>
    <row r="113" spans="3:3">
      <c r="C113" s="48"/>
    </row>
    <row r="114" spans="3:3">
      <c r="C114" s="48"/>
    </row>
    <row r="115" spans="3:3">
      <c r="C115" s="48"/>
    </row>
    <row r="116" spans="3:3">
      <c r="C116" s="48"/>
    </row>
    <row r="117" spans="3:3">
      <c r="C117" s="48"/>
    </row>
    <row r="118" spans="3:3">
      <c r="C118" s="48"/>
    </row>
    <row r="119" spans="3:3">
      <c r="C119" s="48"/>
    </row>
    <row r="120" spans="3:3">
      <c r="C120" s="48"/>
    </row>
    <row r="121" spans="3:3">
      <c r="C121" s="48"/>
    </row>
    <row r="122" spans="3:3">
      <c r="C122" s="48"/>
    </row>
    <row r="123" spans="3:3">
      <c r="C123" s="48"/>
    </row>
    <row r="124" spans="3:3">
      <c r="C124" s="48"/>
    </row>
    <row r="125" spans="3:3">
      <c r="C125" s="48"/>
    </row>
    <row r="126" spans="3:3">
      <c r="C126" s="48"/>
    </row>
    <row r="127" spans="3:3">
      <c r="C127" s="48"/>
    </row>
    <row r="128" spans="3:3">
      <c r="C128" s="48"/>
    </row>
    <row r="129" spans="3:3">
      <c r="C129" s="48"/>
    </row>
    <row r="130" spans="3:3">
      <c r="C130" s="48"/>
    </row>
    <row r="131" spans="3:3">
      <c r="C131" s="48"/>
    </row>
    <row r="132" spans="3:3">
      <c r="C132" s="48"/>
    </row>
    <row r="133" spans="3:3">
      <c r="C133" s="48"/>
    </row>
    <row r="134" spans="3:3">
      <c r="C134" s="48"/>
    </row>
    <row r="135" spans="3:3">
      <c r="C135" s="48"/>
    </row>
    <row r="136" spans="3:3">
      <c r="C136" s="48"/>
    </row>
    <row r="137" spans="3:3">
      <c r="C137" s="48"/>
    </row>
    <row r="138" spans="3:3">
      <c r="C138" s="48"/>
    </row>
    <row r="139" spans="3:3">
      <c r="C139" s="48"/>
    </row>
    <row r="140" spans="3:3">
      <c r="C140" s="48"/>
    </row>
    <row r="141" spans="3:3">
      <c r="C141" s="48"/>
    </row>
    <row r="142" spans="3:3">
      <c r="C142" s="48"/>
    </row>
    <row r="143" spans="3:3">
      <c r="C143" s="48"/>
    </row>
    <row r="144" spans="3:3">
      <c r="C144" s="48"/>
    </row>
    <row r="145" spans="3:3">
      <c r="C145" s="48"/>
    </row>
    <row r="146" spans="3:3">
      <c r="C146" s="48"/>
    </row>
    <row r="147" spans="3:3">
      <c r="C147" s="48"/>
    </row>
    <row r="148" spans="3:3">
      <c r="C148" s="48"/>
    </row>
    <row r="149" spans="3:3">
      <c r="C149" s="48"/>
    </row>
    <row r="150" spans="3:3">
      <c r="C150" s="48"/>
    </row>
    <row r="151" spans="3:3">
      <c r="C151" s="48"/>
    </row>
    <row r="152" spans="3:3">
      <c r="C152" s="48"/>
    </row>
    <row r="153" spans="3:3">
      <c r="C153" s="48"/>
    </row>
    <row r="154" spans="3:3">
      <c r="C154" s="48"/>
    </row>
    <row r="155" spans="3:3">
      <c r="C155" s="48"/>
    </row>
    <row r="156" spans="3:3">
      <c r="C156" s="48"/>
    </row>
    <row r="157" spans="3:3">
      <c r="C157" s="48"/>
    </row>
    <row r="158" spans="3:3">
      <c r="C158" s="48"/>
    </row>
    <row r="159" spans="3:3">
      <c r="C159" s="48"/>
    </row>
    <row r="160" spans="3:3">
      <c r="C160" s="48"/>
    </row>
    <row r="161" spans="3:3">
      <c r="C161" s="48"/>
    </row>
    <row r="162" spans="3:3">
      <c r="C162" s="48"/>
    </row>
    <row r="163" spans="3:3">
      <c r="C163" s="48"/>
    </row>
    <row r="164" spans="3:3">
      <c r="C164" s="48"/>
    </row>
    <row r="165" spans="3:3">
      <c r="C165" s="48"/>
    </row>
    <row r="166" spans="3:3">
      <c r="C166" s="48"/>
    </row>
    <row r="167" spans="3:3">
      <c r="C167" s="48"/>
    </row>
    <row r="168" spans="3:3">
      <c r="C168" s="48"/>
    </row>
    <row r="169" spans="3:3">
      <c r="C169" s="48"/>
    </row>
    <row r="170" spans="3:3">
      <c r="C170" s="48"/>
    </row>
    <row r="171" spans="3:3">
      <c r="C171" s="48"/>
    </row>
    <row r="172" spans="3:3">
      <c r="C172" s="48"/>
    </row>
    <row r="173" spans="3:3">
      <c r="C173" s="48"/>
    </row>
    <row r="174" spans="3:3">
      <c r="C174" s="48"/>
    </row>
    <row r="175" spans="3:3">
      <c r="C175" s="48"/>
    </row>
    <row r="176" spans="3:3">
      <c r="C176" s="48"/>
    </row>
    <row r="177" spans="3:3">
      <c r="C177" s="48"/>
    </row>
    <row r="178" spans="3:3">
      <c r="C178" s="48"/>
    </row>
    <row r="179" spans="3:3">
      <c r="C179" s="48"/>
    </row>
    <row r="180" spans="3:3">
      <c r="C180" s="48"/>
    </row>
    <row r="181" spans="3:3">
      <c r="C181" s="48"/>
    </row>
    <row r="182" spans="3:3">
      <c r="C182" s="48"/>
    </row>
    <row r="183" spans="3:3">
      <c r="C183" s="48"/>
    </row>
    <row r="184" spans="3:3">
      <c r="C184" s="48"/>
    </row>
    <row r="185" spans="3:3">
      <c r="C185" s="48"/>
    </row>
    <row r="186" spans="3:3">
      <c r="C186" s="48"/>
    </row>
    <row r="187" spans="3:3">
      <c r="C187" s="48"/>
    </row>
    <row r="188" spans="3:3">
      <c r="C188" s="48"/>
    </row>
    <row r="189" spans="3:3">
      <c r="C189" s="48"/>
    </row>
    <row r="190" spans="3:3">
      <c r="C190" s="48"/>
    </row>
    <row r="191" spans="3:3">
      <c r="C191" s="48"/>
    </row>
    <row r="192" spans="3:3">
      <c r="C192" s="48"/>
    </row>
    <row r="193" spans="3:3">
      <c r="C193" s="48"/>
    </row>
    <row r="194" spans="3:3">
      <c r="C194" s="48"/>
    </row>
    <row r="195" spans="3:3">
      <c r="C195" s="48"/>
    </row>
    <row r="196" spans="3:3">
      <c r="C196" s="48"/>
    </row>
    <row r="197" spans="3:3">
      <c r="C197" s="48"/>
    </row>
  </sheetData>
  <sheetProtection formatRows="0" autoFilter="0"/>
  <mergeCells count="10">
    <mergeCell ref="A1:C1"/>
    <mergeCell ref="A2:C2"/>
    <mergeCell ref="A3:C3"/>
    <mergeCell ref="A8:C8"/>
    <mergeCell ref="A7:C7"/>
    <mergeCell ref="A9:C9"/>
    <mergeCell ref="A12:B12"/>
    <mergeCell ref="A6:C6"/>
    <mergeCell ref="A4:C4"/>
    <mergeCell ref="A5:C5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196"/>
  <sheetViews>
    <sheetView view="pageBreakPreview" zoomScale="106" zoomScaleNormal="106" zoomScaleSheetLayoutView="106" workbookViewId="0">
      <selection activeCell="A7" sqref="A7:G7"/>
    </sheetView>
  </sheetViews>
  <sheetFormatPr defaultRowHeight="18"/>
  <cols>
    <col min="1" max="1" width="69.33203125" style="3" customWidth="1"/>
    <col min="2" max="2" width="5.88671875" style="4" customWidth="1"/>
    <col min="3" max="3" width="5.6640625" style="4" customWidth="1"/>
    <col min="4" max="4" width="5.109375" style="1" customWidth="1"/>
    <col min="5" max="5" width="11" style="2" customWidth="1"/>
    <col min="6" max="6" width="5.109375" style="4" customWidth="1"/>
    <col min="7" max="7" width="11.88671875" style="630" customWidth="1"/>
    <col min="8" max="8" width="10.6640625" customWidth="1"/>
    <col min="9" max="9" width="11" customWidth="1"/>
    <col min="10" max="11" width="9.109375" customWidth="1"/>
    <col min="12" max="12" width="8.6640625" customWidth="1"/>
    <col min="13" max="34" width="9.109375" customWidth="1"/>
  </cols>
  <sheetData>
    <row r="1" spans="1:9" s="562" customFormat="1" ht="15.75" customHeight="1">
      <c r="A1" s="830" t="s">
        <v>507</v>
      </c>
      <c r="B1" s="830"/>
      <c r="C1" s="830"/>
      <c r="D1" s="830"/>
      <c r="E1" s="830"/>
      <c r="F1" s="830"/>
      <c r="G1" s="830"/>
      <c r="H1" s="830"/>
    </row>
    <row r="2" spans="1:9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</row>
    <row r="3" spans="1:9" s="562" customFormat="1" ht="15.75" customHeight="1">
      <c r="A3" s="830" t="s">
        <v>631</v>
      </c>
      <c r="B3" s="830"/>
      <c r="C3" s="830"/>
      <c r="D3" s="830"/>
      <c r="E3" s="830"/>
      <c r="F3" s="830"/>
      <c r="G3" s="830"/>
      <c r="H3" s="830"/>
    </row>
    <row r="4" spans="1:9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</row>
    <row r="5" spans="1:9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</row>
    <row r="6" spans="1:9" s="565" customFormat="1" ht="16.5" customHeight="1">
      <c r="A6" s="831"/>
      <c r="B6" s="831"/>
      <c r="C6" s="831"/>
      <c r="D6" s="831"/>
      <c r="E6" s="831"/>
      <c r="F6" s="831"/>
      <c r="G6" s="831"/>
      <c r="H6" s="831"/>
    </row>
    <row r="7" spans="1:9" s="565" customFormat="1" ht="99.75" customHeight="1">
      <c r="A7" s="846" t="s">
        <v>589</v>
      </c>
      <c r="B7" s="846"/>
      <c r="C7" s="846"/>
      <c r="D7" s="846"/>
      <c r="E7" s="846"/>
      <c r="F7" s="846"/>
      <c r="G7" s="846"/>
    </row>
    <row r="8" spans="1:9" s="578" customFormat="1" ht="17.399999999999999" customHeight="1">
      <c r="A8" s="23"/>
      <c r="B8" s="24"/>
      <c r="C8" s="24"/>
      <c r="D8" s="24"/>
      <c r="E8" s="24"/>
      <c r="F8" s="25"/>
      <c r="G8" s="520"/>
      <c r="I8" s="520" t="s">
        <v>183</v>
      </c>
    </row>
    <row r="9" spans="1:9" s="12" customFormat="1" ht="48" customHeight="1">
      <c r="A9" s="780" t="s">
        <v>97</v>
      </c>
      <c r="B9" s="781" t="s">
        <v>56</v>
      </c>
      <c r="C9" s="782" t="s">
        <v>57</v>
      </c>
      <c r="D9" s="117"/>
      <c r="E9" s="783" t="s">
        <v>96</v>
      </c>
      <c r="F9" s="784" t="s">
        <v>58</v>
      </c>
      <c r="G9" s="785" t="s">
        <v>504</v>
      </c>
      <c r="H9" s="785" t="s">
        <v>561</v>
      </c>
      <c r="I9" s="785" t="s">
        <v>593</v>
      </c>
    </row>
    <row r="10" spans="1:9" s="12" customFormat="1">
      <c r="A10" s="424" t="s">
        <v>65</v>
      </c>
      <c r="B10" s="425"/>
      <c r="C10" s="426"/>
      <c r="D10" s="427"/>
      <c r="E10" s="428"/>
      <c r="F10" s="429"/>
      <c r="G10" s="485">
        <f>G11+G74+G114+G134+G87+G153+G80</f>
        <v>8566451</v>
      </c>
      <c r="H10" s="485">
        <f>H11+H74+H114+H134+H87+H153+H80+H159</f>
        <v>4613449</v>
      </c>
      <c r="I10" s="485">
        <f>I11+I74+I114+I134+I87+I153+I80+I159</f>
        <v>5128406</v>
      </c>
    </row>
    <row r="11" spans="1:9" s="12" customFormat="1" ht="21" customHeight="1">
      <c r="A11" s="579" t="s">
        <v>66</v>
      </c>
      <c r="B11" s="100" t="s">
        <v>62</v>
      </c>
      <c r="C11" s="101"/>
      <c r="D11" s="102"/>
      <c r="E11" s="103"/>
      <c r="F11" s="104"/>
      <c r="G11" s="184">
        <f>G12+G17+G39+G29+G34</f>
        <v>4059529</v>
      </c>
      <c r="H11" s="184">
        <f>H12+H17+H39+H29+H34</f>
        <v>3920147</v>
      </c>
      <c r="I11" s="184">
        <f>I12+I17+I39+I29+I34</f>
        <v>3783814</v>
      </c>
    </row>
    <row r="12" spans="1:9" s="13" customFormat="1" ht="31.2">
      <c r="A12" s="93" t="s">
        <v>67</v>
      </c>
      <c r="B12" s="105" t="s">
        <v>62</v>
      </c>
      <c r="C12" s="106" t="s">
        <v>63</v>
      </c>
      <c r="D12" s="107"/>
      <c r="E12" s="108"/>
      <c r="F12" s="109"/>
      <c r="G12" s="183">
        <f>+G13</f>
        <v>569776</v>
      </c>
      <c r="H12" s="183">
        <f t="shared" ref="H12:I15" si="0">+H13</f>
        <v>569776</v>
      </c>
      <c r="I12" s="183">
        <f t="shared" si="0"/>
        <v>569776</v>
      </c>
    </row>
    <row r="13" spans="1:9" s="14" customFormat="1" ht="31.2">
      <c r="A13" s="465" t="s">
        <v>110</v>
      </c>
      <c r="B13" s="455" t="s">
        <v>62</v>
      </c>
      <c r="C13" s="456" t="s">
        <v>63</v>
      </c>
      <c r="D13" s="580" t="s">
        <v>109</v>
      </c>
      <c r="E13" s="457" t="s">
        <v>186</v>
      </c>
      <c r="F13" s="458"/>
      <c r="G13" s="277">
        <f>+G14</f>
        <v>569776</v>
      </c>
      <c r="H13" s="277">
        <f t="shared" si="0"/>
        <v>569776</v>
      </c>
      <c r="I13" s="277">
        <f t="shared" si="0"/>
        <v>569776</v>
      </c>
    </row>
    <row r="14" spans="1:9" s="14" customFormat="1" ht="16.2">
      <c r="A14" s="224" t="s">
        <v>112</v>
      </c>
      <c r="B14" s="221" t="s">
        <v>62</v>
      </c>
      <c r="C14" s="222" t="s">
        <v>63</v>
      </c>
      <c r="D14" s="113" t="s">
        <v>111</v>
      </c>
      <c r="E14" s="114" t="s">
        <v>186</v>
      </c>
      <c r="F14" s="223"/>
      <c r="G14" s="273">
        <f>+G15</f>
        <v>569776</v>
      </c>
      <c r="H14" s="273">
        <f t="shared" si="0"/>
        <v>569776</v>
      </c>
      <c r="I14" s="273">
        <f t="shared" si="0"/>
        <v>569776</v>
      </c>
    </row>
    <row r="15" spans="1:9" s="14" customFormat="1" ht="31.2">
      <c r="A15" s="224" t="s">
        <v>101</v>
      </c>
      <c r="B15" s="221" t="s">
        <v>62</v>
      </c>
      <c r="C15" s="222" t="s">
        <v>63</v>
      </c>
      <c r="D15" s="113" t="s">
        <v>111</v>
      </c>
      <c r="E15" s="114" t="s">
        <v>185</v>
      </c>
      <c r="F15" s="223"/>
      <c r="G15" s="273">
        <f>+G16</f>
        <v>569776</v>
      </c>
      <c r="H15" s="273">
        <f t="shared" si="0"/>
        <v>569776</v>
      </c>
      <c r="I15" s="273">
        <f t="shared" si="0"/>
        <v>569776</v>
      </c>
    </row>
    <row r="16" spans="1:9" s="14" customFormat="1" ht="63.75" customHeight="1">
      <c r="A16" s="30" t="s">
        <v>69</v>
      </c>
      <c r="B16" s="119" t="s">
        <v>62</v>
      </c>
      <c r="C16" s="148" t="s">
        <v>63</v>
      </c>
      <c r="D16" s="110" t="s">
        <v>111</v>
      </c>
      <c r="E16" s="111" t="s">
        <v>185</v>
      </c>
      <c r="F16" s="581" t="s">
        <v>64</v>
      </c>
      <c r="G16" s="582">
        <v>569776</v>
      </c>
      <c r="H16" s="791">
        <v>569776</v>
      </c>
      <c r="I16" s="791">
        <v>569776</v>
      </c>
    </row>
    <row r="17" spans="1:9" s="14" customFormat="1" ht="48" customHeight="1">
      <c r="A17" s="93" t="s">
        <v>571</v>
      </c>
      <c r="B17" s="105" t="s">
        <v>62</v>
      </c>
      <c r="C17" s="105" t="s">
        <v>68</v>
      </c>
      <c r="D17" s="106"/>
      <c r="E17" s="109"/>
      <c r="F17" s="105"/>
      <c r="G17" s="183">
        <f>G18+G24</f>
        <v>3429269</v>
      </c>
      <c r="H17" s="183">
        <f>H18+H24</f>
        <v>3318371</v>
      </c>
      <c r="I17" s="183">
        <f>I18+I24</f>
        <v>3182038</v>
      </c>
    </row>
    <row r="18" spans="1:9" s="14" customFormat="1" ht="64.5" customHeight="1">
      <c r="A18" s="210" t="s">
        <v>529</v>
      </c>
      <c r="B18" s="211" t="s">
        <v>62</v>
      </c>
      <c r="C18" s="212" t="s">
        <v>68</v>
      </c>
      <c r="D18" s="213" t="s">
        <v>76</v>
      </c>
      <c r="E18" s="214" t="s">
        <v>186</v>
      </c>
      <c r="F18" s="215"/>
      <c r="G18" s="274">
        <f>+G19</f>
        <v>2311257</v>
      </c>
      <c r="H18" s="274">
        <f>+H19</f>
        <v>2200359</v>
      </c>
      <c r="I18" s="274">
        <f>+I19</f>
        <v>2064026</v>
      </c>
    </row>
    <row r="19" spans="1:9" s="14" customFormat="1" ht="64.5" customHeight="1">
      <c r="A19" s="235" t="s">
        <v>530</v>
      </c>
      <c r="B19" s="221" t="s">
        <v>62</v>
      </c>
      <c r="C19" s="222" t="s">
        <v>68</v>
      </c>
      <c r="D19" s="113" t="s">
        <v>105</v>
      </c>
      <c r="E19" s="114" t="s">
        <v>186</v>
      </c>
      <c r="F19" s="223"/>
      <c r="G19" s="273">
        <f>SUM(G21)</f>
        <v>2311257</v>
      </c>
      <c r="H19" s="273">
        <f>SUM(H21)</f>
        <v>2200359</v>
      </c>
      <c r="I19" s="273">
        <f>SUM(I21)</f>
        <v>2064026</v>
      </c>
    </row>
    <row r="20" spans="1:9" s="14" customFormat="1" ht="48.75" customHeight="1">
      <c r="A20" s="224" t="s">
        <v>203</v>
      </c>
      <c r="B20" s="221" t="s">
        <v>62</v>
      </c>
      <c r="C20" s="222" t="s">
        <v>68</v>
      </c>
      <c r="D20" s="113" t="s">
        <v>105</v>
      </c>
      <c r="E20" s="114" t="s">
        <v>190</v>
      </c>
      <c r="F20" s="223"/>
      <c r="G20" s="273">
        <f>SUM(G22:G23)</f>
        <v>2311257</v>
      </c>
      <c r="H20" s="273">
        <f>SUM(H21)</f>
        <v>2200359</v>
      </c>
      <c r="I20" s="273">
        <f>SUM(I21)</f>
        <v>2064026</v>
      </c>
    </row>
    <row r="21" spans="1:9" s="90" customFormat="1" ht="15.75" customHeight="1">
      <c r="A21" s="224" t="s">
        <v>106</v>
      </c>
      <c r="B21" s="221" t="s">
        <v>62</v>
      </c>
      <c r="C21" s="222" t="s">
        <v>68</v>
      </c>
      <c r="D21" s="113" t="s">
        <v>105</v>
      </c>
      <c r="E21" s="114" t="s">
        <v>202</v>
      </c>
      <c r="F21" s="223"/>
      <c r="G21" s="273">
        <f>SUM(G22:G23)</f>
        <v>2311257</v>
      </c>
      <c r="H21" s="273">
        <f>SUM(H22:H23)</f>
        <v>2200359</v>
      </c>
      <c r="I21" s="273">
        <f>SUM(I22:I23)</f>
        <v>2064026</v>
      </c>
    </row>
    <row r="22" spans="1:9" s="14" customFormat="1" ht="31.2">
      <c r="A22" s="583" t="s">
        <v>247</v>
      </c>
      <c r="B22" s="112" t="s">
        <v>62</v>
      </c>
      <c r="C22" s="555" t="s">
        <v>68</v>
      </c>
      <c r="D22" s="113" t="s">
        <v>105</v>
      </c>
      <c r="E22" s="114" t="s">
        <v>202</v>
      </c>
      <c r="F22" s="557" t="s">
        <v>71</v>
      </c>
      <c r="G22" s="186">
        <v>2311257</v>
      </c>
      <c r="H22" s="186">
        <v>2200359</v>
      </c>
      <c r="I22" s="186">
        <v>2064026</v>
      </c>
    </row>
    <row r="23" spans="1:9" s="14" customFormat="1" ht="16.2" hidden="1">
      <c r="A23" s="30" t="s">
        <v>72</v>
      </c>
      <c r="B23" s="119" t="s">
        <v>62</v>
      </c>
      <c r="C23" s="148" t="s">
        <v>68</v>
      </c>
      <c r="D23" s="113" t="s">
        <v>105</v>
      </c>
      <c r="E23" s="114" t="s">
        <v>202</v>
      </c>
      <c r="F23" s="557" t="s">
        <v>73</v>
      </c>
      <c r="G23" s="186"/>
      <c r="H23" s="186"/>
      <c r="I23" s="186"/>
    </row>
    <row r="24" spans="1:9" s="14" customFormat="1" ht="16.2">
      <c r="A24" s="210" t="s">
        <v>114</v>
      </c>
      <c r="B24" s="211" t="s">
        <v>62</v>
      </c>
      <c r="C24" s="212" t="s">
        <v>68</v>
      </c>
      <c r="D24" s="213" t="s">
        <v>113</v>
      </c>
      <c r="E24" s="214" t="s">
        <v>186</v>
      </c>
      <c r="F24" s="215"/>
      <c r="G24" s="233">
        <f t="shared" ref="G24:I25" si="1">+G25</f>
        <v>1118012</v>
      </c>
      <c r="H24" s="233">
        <f t="shared" si="1"/>
        <v>1118012</v>
      </c>
      <c r="I24" s="233">
        <f t="shared" si="1"/>
        <v>1118012</v>
      </c>
    </row>
    <row r="25" spans="1:9" s="14" customFormat="1" ht="31.2">
      <c r="A25" s="224" t="s">
        <v>116</v>
      </c>
      <c r="B25" s="221" t="s">
        <v>62</v>
      </c>
      <c r="C25" s="222" t="s">
        <v>68</v>
      </c>
      <c r="D25" s="113" t="s">
        <v>115</v>
      </c>
      <c r="E25" s="114" t="s">
        <v>186</v>
      </c>
      <c r="F25" s="223"/>
      <c r="G25" s="229">
        <f t="shared" si="1"/>
        <v>1118012</v>
      </c>
      <c r="H25" s="229">
        <f t="shared" si="1"/>
        <v>1118012</v>
      </c>
      <c r="I25" s="229">
        <f t="shared" si="1"/>
        <v>1118012</v>
      </c>
    </row>
    <row r="26" spans="1:9" s="14" customFormat="1" ht="32.25" customHeight="1">
      <c r="A26" s="224" t="s">
        <v>101</v>
      </c>
      <c r="B26" s="221" t="s">
        <v>62</v>
      </c>
      <c r="C26" s="222" t="s">
        <v>68</v>
      </c>
      <c r="D26" s="113" t="s">
        <v>115</v>
      </c>
      <c r="E26" s="114" t="s">
        <v>185</v>
      </c>
      <c r="F26" s="223"/>
      <c r="G26" s="204">
        <f>SUM(G27:G28)</f>
        <v>1118012</v>
      </c>
      <c r="H26" s="204">
        <f>SUM(H27:H28)</f>
        <v>1118012</v>
      </c>
      <c r="I26" s="204">
        <f>SUM(I27:I28)</f>
        <v>1118012</v>
      </c>
    </row>
    <row r="27" spans="1:9" s="14" customFormat="1" ht="61.5" customHeight="1">
      <c r="A27" s="30" t="s">
        <v>69</v>
      </c>
      <c r="B27" s="119" t="s">
        <v>62</v>
      </c>
      <c r="C27" s="148" t="s">
        <v>68</v>
      </c>
      <c r="D27" s="110" t="s">
        <v>115</v>
      </c>
      <c r="E27" s="111" t="s">
        <v>185</v>
      </c>
      <c r="F27" s="581" t="s">
        <v>64</v>
      </c>
      <c r="G27" s="582">
        <v>928386</v>
      </c>
      <c r="H27" s="791">
        <v>928386</v>
      </c>
      <c r="I27" s="791">
        <v>928386</v>
      </c>
    </row>
    <row r="28" spans="1:9" s="12" customFormat="1" ht="20.399999999999999" customHeight="1">
      <c r="A28" s="30" t="s">
        <v>72</v>
      </c>
      <c r="B28" s="119" t="s">
        <v>62</v>
      </c>
      <c r="C28" s="148" t="s">
        <v>68</v>
      </c>
      <c r="D28" s="110" t="s">
        <v>115</v>
      </c>
      <c r="E28" s="111" t="s">
        <v>185</v>
      </c>
      <c r="F28" s="581" t="s">
        <v>73</v>
      </c>
      <c r="G28" s="582">
        <v>189626</v>
      </c>
      <c r="H28" s="582">
        <v>189626</v>
      </c>
      <c r="I28" s="582">
        <v>189626</v>
      </c>
    </row>
    <row r="29" spans="1:9" ht="46.8" hidden="1">
      <c r="A29" s="392" t="s">
        <v>408</v>
      </c>
      <c r="B29" s="584" t="s">
        <v>62</v>
      </c>
      <c r="C29" s="585" t="s">
        <v>409</v>
      </c>
      <c r="D29" s="586"/>
      <c r="E29" s="587"/>
      <c r="F29" s="588"/>
      <c r="G29" s="589">
        <f t="shared" ref="G29:I30" si="2">SUM(G30)</f>
        <v>0</v>
      </c>
      <c r="H29" s="589">
        <f t="shared" si="2"/>
        <v>0</v>
      </c>
      <c r="I29" s="589">
        <f t="shared" si="2"/>
        <v>0</v>
      </c>
    </row>
    <row r="30" spans="1:9" ht="31.2" hidden="1">
      <c r="A30" s="459" t="s">
        <v>237</v>
      </c>
      <c r="B30" s="590" t="s">
        <v>62</v>
      </c>
      <c r="C30" s="590" t="s">
        <v>409</v>
      </c>
      <c r="D30" s="591" t="s">
        <v>238</v>
      </c>
      <c r="E30" s="592" t="s">
        <v>186</v>
      </c>
      <c r="F30" s="593"/>
      <c r="G30" s="594">
        <f t="shared" si="2"/>
        <v>0</v>
      </c>
      <c r="H30" s="594">
        <f t="shared" si="2"/>
        <v>0</v>
      </c>
      <c r="I30" s="594">
        <f t="shared" si="2"/>
        <v>0</v>
      </c>
    </row>
    <row r="31" spans="1:9" ht="16.5" hidden="1" customHeight="1">
      <c r="A31" s="595" t="s">
        <v>410</v>
      </c>
      <c r="B31" s="419" t="s">
        <v>62</v>
      </c>
      <c r="C31" s="419" t="s">
        <v>409</v>
      </c>
      <c r="D31" s="596" t="s">
        <v>411</v>
      </c>
      <c r="E31" s="597" t="s">
        <v>186</v>
      </c>
      <c r="F31" s="419"/>
      <c r="G31" s="598">
        <f>G33</f>
        <v>0</v>
      </c>
      <c r="H31" s="598">
        <f>H33</f>
        <v>0</v>
      </c>
      <c r="I31" s="598">
        <f>I33</f>
        <v>0</v>
      </c>
    </row>
    <row r="32" spans="1:9" s="445" customFormat="1" ht="34.5" hidden="1" customHeight="1">
      <c r="A32" s="599" t="s">
        <v>412</v>
      </c>
      <c r="B32" s="260" t="s">
        <v>62</v>
      </c>
      <c r="C32" s="266" t="s">
        <v>409</v>
      </c>
      <c r="D32" s="600" t="s">
        <v>411</v>
      </c>
      <c r="E32" s="601" t="s">
        <v>413</v>
      </c>
      <c r="F32" s="601"/>
      <c r="G32" s="602">
        <f>G33</f>
        <v>0</v>
      </c>
      <c r="H32" s="602">
        <f>H33</f>
        <v>0</v>
      </c>
      <c r="I32" s="602">
        <f>I33</f>
        <v>0</v>
      </c>
    </row>
    <row r="33" spans="1:9" ht="15.6" hidden="1">
      <c r="A33" s="30" t="s">
        <v>217</v>
      </c>
      <c r="B33" s="281" t="s">
        <v>62</v>
      </c>
      <c r="C33" s="386" t="s">
        <v>409</v>
      </c>
      <c r="D33" s="384" t="s">
        <v>411</v>
      </c>
      <c r="E33" s="601" t="s">
        <v>413</v>
      </c>
      <c r="F33" s="385" t="s">
        <v>218</v>
      </c>
      <c r="G33" s="603"/>
      <c r="H33" s="603"/>
      <c r="I33" s="603"/>
    </row>
    <row r="34" spans="1:9" s="12" customFormat="1">
      <c r="A34" s="721" t="s">
        <v>460</v>
      </c>
      <c r="B34" s="722" t="s">
        <v>62</v>
      </c>
      <c r="C34" s="723">
        <v>11</v>
      </c>
      <c r="D34" s="724"/>
      <c r="E34" s="725"/>
      <c r="F34" s="726"/>
      <c r="G34" s="183">
        <f t="shared" ref="G34:I35" si="3">G35</f>
        <v>2000</v>
      </c>
      <c r="H34" s="183">
        <f t="shared" si="3"/>
        <v>2000</v>
      </c>
      <c r="I34" s="183">
        <f t="shared" si="3"/>
        <v>2000</v>
      </c>
    </row>
    <row r="35" spans="1:9" s="12" customFormat="1">
      <c r="A35" s="720" t="s">
        <v>461</v>
      </c>
      <c r="B35" s="712" t="s">
        <v>62</v>
      </c>
      <c r="C35" s="713">
        <v>11</v>
      </c>
      <c r="D35" s="715" t="s">
        <v>464</v>
      </c>
      <c r="E35" s="716" t="s">
        <v>186</v>
      </c>
      <c r="F35" s="727"/>
      <c r="G35" s="233">
        <f t="shared" si="3"/>
        <v>2000</v>
      </c>
      <c r="H35" s="233">
        <f t="shared" si="3"/>
        <v>2000</v>
      </c>
      <c r="I35" s="233">
        <f t="shared" si="3"/>
        <v>2000</v>
      </c>
    </row>
    <row r="36" spans="1:9" s="14" customFormat="1" ht="16.2">
      <c r="A36" s="714" t="s">
        <v>462</v>
      </c>
      <c r="B36" s="710" t="s">
        <v>62</v>
      </c>
      <c r="C36" s="719">
        <v>11</v>
      </c>
      <c r="D36" s="717" t="s">
        <v>465</v>
      </c>
      <c r="E36" s="718" t="s">
        <v>186</v>
      </c>
      <c r="F36" s="728"/>
      <c r="G36" s="273">
        <f t="shared" ref="G36:I37" si="4">+G37</f>
        <v>2000</v>
      </c>
      <c r="H36" s="273">
        <f t="shared" si="4"/>
        <v>2000</v>
      </c>
      <c r="I36" s="273">
        <f t="shared" si="4"/>
        <v>2000</v>
      </c>
    </row>
    <row r="37" spans="1:9" s="14" customFormat="1" ht="16.2">
      <c r="A37" s="711" t="s">
        <v>463</v>
      </c>
      <c r="B37" s="710" t="s">
        <v>62</v>
      </c>
      <c r="C37" s="719">
        <v>11</v>
      </c>
      <c r="D37" s="717" t="s">
        <v>465</v>
      </c>
      <c r="E37" s="718" t="s">
        <v>466</v>
      </c>
      <c r="F37" s="728"/>
      <c r="G37" s="273">
        <f t="shared" si="4"/>
        <v>2000</v>
      </c>
      <c r="H37" s="273">
        <f t="shared" si="4"/>
        <v>2000</v>
      </c>
      <c r="I37" s="273">
        <f t="shared" si="4"/>
        <v>2000</v>
      </c>
    </row>
    <row r="38" spans="1:9" s="12" customFormat="1">
      <c r="A38" s="711" t="s">
        <v>72</v>
      </c>
      <c r="B38" s="710" t="s">
        <v>62</v>
      </c>
      <c r="C38" s="719">
        <v>11</v>
      </c>
      <c r="D38" s="717" t="s">
        <v>465</v>
      </c>
      <c r="E38" s="718" t="s">
        <v>466</v>
      </c>
      <c r="F38" s="728">
        <v>800</v>
      </c>
      <c r="G38" s="187">
        <v>2000</v>
      </c>
      <c r="H38" s="187">
        <v>2000</v>
      </c>
      <c r="I38" s="187">
        <v>2000</v>
      </c>
    </row>
    <row r="39" spans="1:9" s="604" customFormat="1" ht="18" customHeight="1">
      <c r="A39" s="93" t="s">
        <v>74</v>
      </c>
      <c r="B39" s="105" t="s">
        <v>62</v>
      </c>
      <c r="C39" s="106" t="s">
        <v>75</v>
      </c>
      <c r="D39" s="115"/>
      <c r="E39" s="116"/>
      <c r="F39" s="109"/>
      <c r="G39" s="183">
        <f>SUM(G40,G45,G54,G59,G64,G68)</f>
        <v>58484</v>
      </c>
      <c r="H39" s="183">
        <f>SUM(H40,H45,H54,H59,H64,H68)</f>
        <v>30000</v>
      </c>
      <c r="I39" s="183">
        <f>SUM(I40,I45,I54,I59,I64,I68)</f>
        <v>30000</v>
      </c>
    </row>
    <row r="40" spans="1:9" s="604" customFormat="1" ht="62.4">
      <c r="A40" s="231" t="s">
        <v>531</v>
      </c>
      <c r="B40" s="248" t="s">
        <v>62</v>
      </c>
      <c r="C40" s="249" t="s">
        <v>75</v>
      </c>
      <c r="D40" s="269" t="s">
        <v>98</v>
      </c>
      <c r="E40" s="605" t="s">
        <v>186</v>
      </c>
      <c r="F40" s="248"/>
      <c r="G40" s="521">
        <f>G44</f>
        <v>7121</v>
      </c>
      <c r="H40" s="521">
        <f>H44</f>
        <v>0</v>
      </c>
      <c r="I40" s="521">
        <f>I44</f>
        <v>0</v>
      </c>
    </row>
    <row r="41" spans="1:9" s="604" customFormat="1" ht="63.6" customHeight="1">
      <c r="A41" s="30" t="s">
        <v>532</v>
      </c>
      <c r="B41" s="119" t="s">
        <v>62</v>
      </c>
      <c r="C41" s="120" t="s">
        <v>75</v>
      </c>
      <c r="D41" s="606" t="s">
        <v>215</v>
      </c>
      <c r="E41" s="607" t="s">
        <v>186</v>
      </c>
      <c r="F41" s="608"/>
      <c r="G41" s="275">
        <f>+G42</f>
        <v>7121</v>
      </c>
      <c r="H41" s="275">
        <f>+H42</f>
        <v>0</v>
      </c>
      <c r="I41" s="275">
        <f>+I42</f>
        <v>0</v>
      </c>
    </row>
    <row r="42" spans="1:9" s="604" customFormat="1" ht="18.75" customHeight="1">
      <c r="A42" s="192" t="s">
        <v>253</v>
      </c>
      <c r="B42" s="112" t="s">
        <v>62</v>
      </c>
      <c r="C42" s="557" t="s">
        <v>75</v>
      </c>
      <c r="D42" s="149" t="s">
        <v>215</v>
      </c>
      <c r="E42" s="150" t="s">
        <v>194</v>
      </c>
      <c r="F42" s="247"/>
      <c r="G42" s="229">
        <f>G43</f>
        <v>7121</v>
      </c>
      <c r="H42" s="229">
        <f>H43</f>
        <v>0</v>
      </c>
      <c r="I42" s="229">
        <f>I43</f>
        <v>0</v>
      </c>
    </row>
    <row r="43" spans="1:9" s="604" customFormat="1" ht="32.25" customHeight="1">
      <c r="A43" s="192" t="s">
        <v>205</v>
      </c>
      <c r="B43" s="112" t="s">
        <v>62</v>
      </c>
      <c r="C43" s="557" t="s">
        <v>75</v>
      </c>
      <c r="D43" s="149" t="s">
        <v>215</v>
      </c>
      <c r="E43" s="150" t="s">
        <v>251</v>
      </c>
      <c r="F43" s="247"/>
      <c r="G43" s="204">
        <f>SUM(G44:G44)</f>
        <v>7121</v>
      </c>
      <c r="H43" s="204">
        <f>SUM(H44:H44)</f>
        <v>0</v>
      </c>
      <c r="I43" s="204">
        <f>SUM(I44:I44)</f>
        <v>0</v>
      </c>
    </row>
    <row r="44" spans="1:9" s="604" customFormat="1" ht="66.75" customHeight="1">
      <c r="A44" s="30" t="s">
        <v>69</v>
      </c>
      <c r="B44" s="112" t="s">
        <v>62</v>
      </c>
      <c r="C44" s="557" t="s">
        <v>75</v>
      </c>
      <c r="D44" s="149" t="s">
        <v>215</v>
      </c>
      <c r="E44" s="150" t="s">
        <v>251</v>
      </c>
      <c r="F44" s="112" t="s">
        <v>64</v>
      </c>
      <c r="G44" s="187">
        <v>7121</v>
      </c>
      <c r="H44" s="187">
        <v>0</v>
      </c>
      <c r="I44" s="187">
        <v>0</v>
      </c>
    </row>
    <row r="45" spans="1:9" s="604" customFormat="1" ht="80.25" customHeight="1">
      <c r="A45" s="245" t="s">
        <v>533</v>
      </c>
      <c r="B45" s="248" t="s">
        <v>62</v>
      </c>
      <c r="C45" s="249" t="s">
        <v>75</v>
      </c>
      <c r="D45" s="250" t="s">
        <v>102</v>
      </c>
      <c r="E45" s="251" t="s">
        <v>186</v>
      </c>
      <c r="F45" s="248"/>
      <c r="G45" s="522">
        <f>G46+G50</f>
        <v>14242</v>
      </c>
      <c r="H45" s="522">
        <f>H46+H50</f>
        <v>0</v>
      </c>
      <c r="I45" s="522">
        <f>I46+I50</f>
        <v>0</v>
      </c>
    </row>
    <row r="46" spans="1:9" s="604" customFormat="1" ht="94.5" customHeight="1">
      <c r="A46" s="194" t="s">
        <v>534</v>
      </c>
      <c r="B46" s="119" t="s">
        <v>62</v>
      </c>
      <c r="C46" s="120" t="s">
        <v>75</v>
      </c>
      <c r="D46" s="609" t="s">
        <v>199</v>
      </c>
      <c r="E46" s="610" t="s">
        <v>186</v>
      </c>
      <c r="F46" s="608"/>
      <c r="G46" s="229">
        <f>G47</f>
        <v>7121</v>
      </c>
      <c r="H46" s="229">
        <f t="shared" ref="H46:I48" si="5">H47</f>
        <v>0</v>
      </c>
      <c r="I46" s="229">
        <f t="shared" si="5"/>
        <v>0</v>
      </c>
    </row>
    <row r="47" spans="1:9" s="604" customFormat="1" ht="48" customHeight="1">
      <c r="A47" s="194" t="s">
        <v>535</v>
      </c>
      <c r="B47" s="112" t="s">
        <v>62</v>
      </c>
      <c r="C47" s="557" t="s">
        <v>75</v>
      </c>
      <c r="D47" s="238" t="s">
        <v>199</v>
      </c>
      <c r="E47" s="130" t="s">
        <v>190</v>
      </c>
      <c r="F47" s="247"/>
      <c r="G47" s="229">
        <f>G48</f>
        <v>7121</v>
      </c>
      <c r="H47" s="229">
        <f t="shared" si="5"/>
        <v>0</v>
      </c>
      <c r="I47" s="229">
        <f t="shared" si="5"/>
        <v>0</v>
      </c>
    </row>
    <row r="48" spans="1:9" s="604" customFormat="1" ht="32.25" customHeight="1">
      <c r="A48" s="611" t="s">
        <v>205</v>
      </c>
      <c r="B48" s="112" t="s">
        <v>62</v>
      </c>
      <c r="C48" s="557" t="s">
        <v>75</v>
      </c>
      <c r="D48" s="238" t="s">
        <v>199</v>
      </c>
      <c r="E48" s="130" t="s">
        <v>198</v>
      </c>
      <c r="F48" s="112"/>
      <c r="G48" s="275">
        <f>G49</f>
        <v>7121</v>
      </c>
      <c r="H48" s="275">
        <f t="shared" si="5"/>
        <v>0</v>
      </c>
      <c r="I48" s="275">
        <f t="shared" si="5"/>
        <v>0</v>
      </c>
    </row>
    <row r="49" spans="1:246" s="604" customFormat="1" ht="66" customHeight="1">
      <c r="A49" s="188" t="s">
        <v>69</v>
      </c>
      <c r="B49" s="119" t="s">
        <v>62</v>
      </c>
      <c r="C49" s="120" t="s">
        <v>75</v>
      </c>
      <c r="D49" s="238" t="s">
        <v>199</v>
      </c>
      <c r="E49" s="130" t="s">
        <v>198</v>
      </c>
      <c r="F49" s="119" t="s">
        <v>64</v>
      </c>
      <c r="G49" s="582">
        <v>7121</v>
      </c>
      <c r="H49" s="582">
        <v>0</v>
      </c>
      <c r="I49" s="582">
        <v>0</v>
      </c>
    </row>
    <row r="50" spans="1:246" s="604" customFormat="1" ht="111" customHeight="1">
      <c r="A50" s="188" t="s">
        <v>536</v>
      </c>
      <c r="B50" s="119" t="s">
        <v>62</v>
      </c>
      <c r="C50" s="120" t="s">
        <v>75</v>
      </c>
      <c r="D50" s="609" t="s">
        <v>200</v>
      </c>
      <c r="E50" s="610" t="s">
        <v>186</v>
      </c>
      <c r="F50" s="608"/>
      <c r="G50" s="275">
        <f>+G51</f>
        <v>7121</v>
      </c>
      <c r="H50" s="275">
        <f>+H51</f>
        <v>0</v>
      </c>
      <c r="I50" s="275">
        <f>+I51</f>
        <v>0</v>
      </c>
    </row>
    <row r="51" spans="1:246" s="604" customFormat="1" ht="46.5" customHeight="1">
      <c r="A51" s="194" t="s">
        <v>524</v>
      </c>
      <c r="B51" s="112" t="s">
        <v>62</v>
      </c>
      <c r="C51" s="557" t="s">
        <v>75</v>
      </c>
      <c r="D51" s="238" t="s">
        <v>200</v>
      </c>
      <c r="E51" s="130" t="s">
        <v>190</v>
      </c>
      <c r="F51" s="247"/>
      <c r="G51" s="229">
        <f>G52</f>
        <v>7121</v>
      </c>
      <c r="H51" s="229">
        <f>H52</f>
        <v>0</v>
      </c>
      <c r="I51" s="229">
        <f>I52</f>
        <v>0</v>
      </c>
    </row>
    <row r="52" spans="1:246" s="604" customFormat="1" ht="31.2">
      <c r="A52" s="611" t="s">
        <v>205</v>
      </c>
      <c r="B52" s="112" t="s">
        <v>62</v>
      </c>
      <c r="C52" s="557" t="s">
        <v>75</v>
      </c>
      <c r="D52" s="238" t="s">
        <v>200</v>
      </c>
      <c r="E52" s="130" t="s">
        <v>198</v>
      </c>
      <c r="F52" s="247"/>
      <c r="G52" s="204">
        <f>SUM(G53)</f>
        <v>7121</v>
      </c>
      <c r="H52" s="204">
        <f>SUM(H53)</f>
        <v>0</v>
      </c>
      <c r="I52" s="204">
        <f>SUM(I53)</f>
        <v>0</v>
      </c>
    </row>
    <row r="53" spans="1:246" s="604" customFormat="1" ht="65.25" customHeight="1">
      <c r="A53" s="188" t="s">
        <v>69</v>
      </c>
      <c r="B53" s="112" t="s">
        <v>62</v>
      </c>
      <c r="C53" s="557" t="s">
        <v>75</v>
      </c>
      <c r="D53" s="238" t="s">
        <v>200</v>
      </c>
      <c r="E53" s="130" t="s">
        <v>198</v>
      </c>
      <c r="F53" s="112" t="s">
        <v>64</v>
      </c>
      <c r="G53" s="276">
        <v>7121</v>
      </c>
      <c r="H53" s="276">
        <v>0</v>
      </c>
      <c r="I53" s="276">
        <v>0</v>
      </c>
    </row>
    <row r="54" spans="1:246" s="612" customFormat="1" ht="78">
      <c r="A54" s="420" t="s">
        <v>554</v>
      </c>
      <c r="B54" s="248" t="s">
        <v>62</v>
      </c>
      <c r="C54" s="249" t="s">
        <v>75</v>
      </c>
      <c r="D54" s="250" t="s">
        <v>250</v>
      </c>
      <c r="E54" s="251" t="s">
        <v>186</v>
      </c>
      <c r="F54" s="248"/>
      <c r="G54" s="472">
        <f>+G55</f>
        <v>7121</v>
      </c>
      <c r="H54" s="472">
        <f>+H55</f>
        <v>0</v>
      </c>
      <c r="I54" s="472">
        <f>+I55</f>
        <v>0</v>
      </c>
    </row>
    <row r="55" spans="1:246" s="604" customFormat="1" ht="95.25" customHeight="1">
      <c r="A55" s="226" t="s">
        <v>539</v>
      </c>
      <c r="B55" s="119" t="s">
        <v>62</v>
      </c>
      <c r="C55" s="120" t="s">
        <v>75</v>
      </c>
      <c r="D55" s="609" t="s">
        <v>228</v>
      </c>
      <c r="E55" s="610" t="s">
        <v>186</v>
      </c>
      <c r="F55" s="608"/>
      <c r="G55" s="229">
        <f>G56</f>
        <v>7121</v>
      </c>
      <c r="H55" s="229">
        <f t="shared" ref="H55:I57" si="6">H56</f>
        <v>0</v>
      </c>
      <c r="I55" s="229">
        <f t="shared" si="6"/>
        <v>0</v>
      </c>
    </row>
    <row r="56" spans="1:246" s="604" customFormat="1" ht="49.5" customHeight="1">
      <c r="A56" s="226" t="s">
        <v>526</v>
      </c>
      <c r="B56" s="112" t="s">
        <v>62</v>
      </c>
      <c r="C56" s="557" t="s">
        <v>75</v>
      </c>
      <c r="D56" s="238" t="s">
        <v>228</v>
      </c>
      <c r="E56" s="130" t="s">
        <v>190</v>
      </c>
      <c r="F56" s="247"/>
      <c r="G56" s="229">
        <f>G57</f>
        <v>7121</v>
      </c>
      <c r="H56" s="229">
        <f t="shared" si="6"/>
        <v>0</v>
      </c>
      <c r="I56" s="229">
        <f t="shared" si="6"/>
        <v>0</v>
      </c>
    </row>
    <row r="57" spans="1:246" s="604" customFormat="1" ht="31.2">
      <c r="A57" s="611" t="s">
        <v>205</v>
      </c>
      <c r="B57" s="112" t="s">
        <v>62</v>
      </c>
      <c r="C57" s="557" t="s">
        <v>75</v>
      </c>
      <c r="D57" s="238" t="s">
        <v>228</v>
      </c>
      <c r="E57" s="130" t="s">
        <v>198</v>
      </c>
      <c r="F57" s="112"/>
      <c r="G57" s="275">
        <f>G58</f>
        <v>7121</v>
      </c>
      <c r="H57" s="275">
        <f t="shared" si="6"/>
        <v>0</v>
      </c>
      <c r="I57" s="275">
        <f t="shared" si="6"/>
        <v>0</v>
      </c>
    </row>
    <row r="58" spans="1:246" s="604" customFormat="1" ht="62.25" customHeight="1">
      <c r="A58" s="188" t="s">
        <v>69</v>
      </c>
      <c r="B58" s="119" t="s">
        <v>62</v>
      </c>
      <c r="C58" s="120" t="s">
        <v>75</v>
      </c>
      <c r="D58" s="238" t="s">
        <v>228</v>
      </c>
      <c r="E58" s="130" t="s">
        <v>198</v>
      </c>
      <c r="F58" s="119" t="s">
        <v>64</v>
      </c>
      <c r="G58" s="582">
        <v>7121</v>
      </c>
      <c r="H58" s="582">
        <v>0</v>
      </c>
      <c r="I58" s="582">
        <v>0</v>
      </c>
    </row>
    <row r="59" spans="1:246" s="604" customFormat="1" ht="31.2">
      <c r="A59" s="466" t="s">
        <v>118</v>
      </c>
      <c r="B59" s="467" t="s">
        <v>62</v>
      </c>
      <c r="C59" s="468">
        <v>13</v>
      </c>
      <c r="D59" s="469" t="s">
        <v>117</v>
      </c>
      <c r="E59" s="470" t="s">
        <v>186</v>
      </c>
      <c r="F59" s="471"/>
      <c r="G59" s="472">
        <f>SUM(G60)</f>
        <v>11000</v>
      </c>
      <c r="H59" s="472">
        <f>SUM(H60)</f>
        <v>11000</v>
      </c>
      <c r="I59" s="472">
        <f>SUM(I60)</f>
        <v>11000</v>
      </c>
    </row>
    <row r="60" spans="1:246" s="604" customFormat="1" ht="31.2">
      <c r="A60" s="225" t="s">
        <v>525</v>
      </c>
      <c r="B60" s="236" t="s">
        <v>62</v>
      </c>
      <c r="C60" s="237">
        <v>13</v>
      </c>
      <c r="D60" s="238" t="s">
        <v>119</v>
      </c>
      <c r="E60" s="155" t="s">
        <v>186</v>
      </c>
      <c r="F60" s="239"/>
      <c r="G60" s="229">
        <f>G61</f>
        <v>11000</v>
      </c>
      <c r="H60" s="229">
        <f>H61</f>
        <v>11000</v>
      </c>
      <c r="I60" s="229">
        <f>I61</f>
        <v>11000</v>
      </c>
    </row>
    <row r="61" spans="1:246" s="604" customFormat="1" ht="31.2">
      <c r="A61" s="225" t="s">
        <v>120</v>
      </c>
      <c r="B61" s="240" t="s">
        <v>62</v>
      </c>
      <c r="C61" s="237">
        <v>13</v>
      </c>
      <c r="D61" s="238" t="s">
        <v>119</v>
      </c>
      <c r="E61" s="155" t="s">
        <v>187</v>
      </c>
      <c r="F61" s="239"/>
      <c r="G61" s="229">
        <f>SUM(G62:G63)</f>
        <v>11000</v>
      </c>
      <c r="H61" s="229">
        <f>SUM(H62:H63)</f>
        <v>11000</v>
      </c>
      <c r="I61" s="229">
        <f>SUM(I62:I63)</f>
        <v>11000</v>
      </c>
    </row>
    <row r="62" spans="1:246" s="604" customFormat="1" ht="30.6" customHeight="1">
      <c r="A62" s="613" t="s">
        <v>247</v>
      </c>
      <c r="B62" s="614" t="s">
        <v>62</v>
      </c>
      <c r="C62" s="615">
        <v>13</v>
      </c>
      <c r="D62" s="117" t="s">
        <v>119</v>
      </c>
      <c r="E62" s="118" t="s">
        <v>187</v>
      </c>
      <c r="F62" s="616" t="s">
        <v>71</v>
      </c>
      <c r="G62" s="617">
        <v>7800</v>
      </c>
      <c r="H62" s="617">
        <v>7800</v>
      </c>
      <c r="I62" s="617">
        <v>7800</v>
      </c>
    </row>
    <row r="63" spans="1:246" s="604" customFormat="1" ht="14.25" customHeight="1">
      <c r="A63" s="95" t="s">
        <v>72</v>
      </c>
      <c r="B63" s="614" t="s">
        <v>62</v>
      </c>
      <c r="C63" s="615">
        <v>13</v>
      </c>
      <c r="D63" s="117" t="s">
        <v>119</v>
      </c>
      <c r="E63" s="118" t="s">
        <v>187</v>
      </c>
      <c r="F63" s="618" t="s">
        <v>73</v>
      </c>
      <c r="G63" s="187">
        <v>3200</v>
      </c>
      <c r="H63" s="187">
        <v>3200</v>
      </c>
      <c r="I63" s="187">
        <v>3200</v>
      </c>
    </row>
    <row r="64" spans="1:246" s="16" customFormat="1">
      <c r="A64" s="272" t="s">
        <v>122</v>
      </c>
      <c r="B64" s="473" t="s">
        <v>62</v>
      </c>
      <c r="C64" s="473" t="s">
        <v>75</v>
      </c>
      <c r="D64" s="252" t="s">
        <v>121</v>
      </c>
      <c r="E64" s="251" t="s">
        <v>186</v>
      </c>
      <c r="F64" s="474"/>
      <c r="G64" s="278">
        <f>G67</f>
        <v>19000</v>
      </c>
      <c r="H64" s="278">
        <f>H67</f>
        <v>19000</v>
      </c>
      <c r="I64" s="278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>
      <c r="A65" s="230" t="s">
        <v>124</v>
      </c>
      <c r="B65" s="112" t="s">
        <v>62</v>
      </c>
      <c r="C65" s="112" t="s">
        <v>75</v>
      </c>
      <c r="D65" s="154" t="s">
        <v>123</v>
      </c>
      <c r="E65" s="155" t="s">
        <v>186</v>
      </c>
      <c r="F65" s="556"/>
      <c r="G65" s="229">
        <f>G67</f>
        <v>19000</v>
      </c>
      <c r="H65" s="229">
        <f>H67</f>
        <v>19000</v>
      </c>
      <c r="I65" s="229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>
      <c r="A66" s="225" t="s">
        <v>175</v>
      </c>
      <c r="B66" s="131" t="s">
        <v>62</v>
      </c>
      <c r="C66" s="131">
        <v>13</v>
      </c>
      <c r="D66" s="234" t="s">
        <v>123</v>
      </c>
      <c r="E66" s="150" t="s">
        <v>189</v>
      </c>
      <c r="F66" s="228"/>
      <c r="G66" s="204">
        <f>SUM(G67)</f>
        <v>19000</v>
      </c>
      <c r="H66" s="204">
        <f>SUM(H67)</f>
        <v>19000</v>
      </c>
      <c r="I66" s="204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>
      <c r="A67" s="599" t="s">
        <v>248</v>
      </c>
      <c r="B67" s="119" t="s">
        <v>62</v>
      </c>
      <c r="C67" s="119">
        <v>13</v>
      </c>
      <c r="D67" s="117" t="s">
        <v>123</v>
      </c>
      <c r="E67" s="118" t="s">
        <v>189</v>
      </c>
      <c r="F67" s="120" t="s">
        <v>71</v>
      </c>
      <c r="G67" s="187">
        <v>19000</v>
      </c>
      <c r="H67" s="187">
        <v>19000</v>
      </c>
      <c r="I67" s="187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2" hidden="1">
      <c r="A68" s="475" t="s">
        <v>206</v>
      </c>
      <c r="B68" s="473" t="s">
        <v>62</v>
      </c>
      <c r="C68" s="473" t="s">
        <v>75</v>
      </c>
      <c r="D68" s="252" t="s">
        <v>242</v>
      </c>
      <c r="E68" s="251" t="s">
        <v>186</v>
      </c>
      <c r="F68" s="474"/>
      <c r="G68" s="278">
        <f t="shared" ref="G68:I69" si="7">+G69</f>
        <v>0</v>
      </c>
      <c r="H68" s="278">
        <f t="shared" si="7"/>
        <v>0</v>
      </c>
      <c r="I68" s="278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604" customFormat="1" ht="31.2" hidden="1">
      <c r="A69" s="619" t="s">
        <v>207</v>
      </c>
      <c r="B69" s="112" t="s">
        <v>62</v>
      </c>
      <c r="C69" s="112" t="s">
        <v>75</v>
      </c>
      <c r="D69" s="154" t="s">
        <v>208</v>
      </c>
      <c r="E69" s="155" t="s">
        <v>186</v>
      </c>
      <c r="F69" s="556"/>
      <c r="G69" s="275">
        <f t="shared" si="7"/>
        <v>0</v>
      </c>
      <c r="H69" s="275">
        <f t="shared" si="7"/>
        <v>0</v>
      </c>
      <c r="I69" s="275">
        <f t="shared" si="7"/>
        <v>0</v>
      </c>
    </row>
    <row r="70" spans="1:246" s="612" customFormat="1" ht="32.25" hidden="1" customHeight="1">
      <c r="A70" s="619" t="s">
        <v>100</v>
      </c>
      <c r="B70" s="131" t="s">
        <v>62</v>
      </c>
      <c r="C70" s="131">
        <v>13</v>
      </c>
      <c r="D70" s="234" t="s">
        <v>208</v>
      </c>
      <c r="E70" s="150" t="s">
        <v>188</v>
      </c>
      <c r="F70" s="131"/>
      <c r="G70" s="204">
        <f>SUM(G71:G73)</f>
        <v>0</v>
      </c>
      <c r="H70" s="204">
        <f>SUM(H71:H73)</f>
        <v>0</v>
      </c>
      <c r="I70" s="204">
        <f>SUM(I71:I73)</f>
        <v>0</v>
      </c>
    </row>
    <row r="71" spans="1:246" s="604" customFormat="1" ht="62.4" hidden="1">
      <c r="A71" s="188" t="s">
        <v>69</v>
      </c>
      <c r="B71" s="119" t="s">
        <v>62</v>
      </c>
      <c r="C71" s="119">
        <v>13</v>
      </c>
      <c r="D71" s="234" t="s">
        <v>208</v>
      </c>
      <c r="E71" s="150" t="s">
        <v>188</v>
      </c>
      <c r="F71" s="119" t="s">
        <v>64</v>
      </c>
      <c r="G71" s="187"/>
      <c r="H71" s="792"/>
      <c r="I71" s="792"/>
    </row>
    <row r="72" spans="1:246" s="604" customFormat="1" ht="31.2" hidden="1">
      <c r="A72" s="613" t="s">
        <v>247</v>
      </c>
      <c r="B72" s="119" t="s">
        <v>62</v>
      </c>
      <c r="C72" s="119">
        <v>13</v>
      </c>
      <c r="D72" s="117" t="s">
        <v>208</v>
      </c>
      <c r="E72" s="118" t="s">
        <v>188</v>
      </c>
      <c r="F72" s="119" t="s">
        <v>71</v>
      </c>
      <c r="G72" s="187"/>
      <c r="H72" s="187"/>
      <c r="I72" s="187"/>
    </row>
    <row r="73" spans="1:246" s="604" customFormat="1" ht="17.25" hidden="1" customHeight="1">
      <c r="A73" s="30" t="s">
        <v>72</v>
      </c>
      <c r="B73" s="119" t="s">
        <v>62</v>
      </c>
      <c r="C73" s="119" t="s">
        <v>75</v>
      </c>
      <c r="D73" s="117" t="s">
        <v>208</v>
      </c>
      <c r="E73" s="118" t="s">
        <v>188</v>
      </c>
      <c r="F73" s="120" t="s">
        <v>73</v>
      </c>
      <c r="G73" s="187"/>
      <c r="H73" s="187"/>
      <c r="I73" s="187"/>
    </row>
    <row r="74" spans="1:246" s="604" customFormat="1" ht="15" customHeight="1">
      <c r="A74" s="96" t="s">
        <v>77</v>
      </c>
      <c r="B74" s="121" t="s">
        <v>63</v>
      </c>
      <c r="C74" s="122"/>
      <c r="D74" s="123"/>
      <c r="E74" s="124"/>
      <c r="F74" s="125"/>
      <c r="G74" s="184">
        <f>+G75</f>
        <v>162625</v>
      </c>
      <c r="H74" s="184">
        <f>+H75</f>
        <v>177537</v>
      </c>
      <c r="I74" s="184">
        <f>+I75</f>
        <v>183781</v>
      </c>
    </row>
    <row r="75" spans="1:246" s="604" customFormat="1">
      <c r="A75" s="97" t="s">
        <v>78</v>
      </c>
      <c r="B75" s="126" t="s">
        <v>63</v>
      </c>
      <c r="C75" s="126" t="s">
        <v>79</v>
      </c>
      <c r="D75" s="127"/>
      <c r="E75" s="128"/>
      <c r="F75" s="126"/>
      <c r="G75" s="183">
        <f>G76</f>
        <v>162625</v>
      </c>
      <c r="H75" s="183">
        <f t="shared" ref="H75:I78" si="8">H76</f>
        <v>177537</v>
      </c>
      <c r="I75" s="183">
        <f t="shared" si="8"/>
        <v>183781</v>
      </c>
    </row>
    <row r="76" spans="1:246" s="604" customFormat="1" ht="32.25" customHeight="1">
      <c r="A76" s="272" t="s">
        <v>122</v>
      </c>
      <c r="B76" s="473" t="s">
        <v>63</v>
      </c>
      <c r="C76" s="473" t="s">
        <v>79</v>
      </c>
      <c r="D76" s="252" t="s">
        <v>121</v>
      </c>
      <c r="E76" s="251" t="s">
        <v>186</v>
      </c>
      <c r="F76" s="474"/>
      <c r="G76" s="278">
        <f>G77</f>
        <v>162625</v>
      </c>
      <c r="H76" s="278">
        <f t="shared" si="8"/>
        <v>177537</v>
      </c>
      <c r="I76" s="278">
        <f t="shared" si="8"/>
        <v>183781</v>
      </c>
    </row>
    <row r="77" spans="1:246" s="14" customFormat="1" ht="20.25" customHeight="1">
      <c r="A77" s="230" t="s">
        <v>124</v>
      </c>
      <c r="B77" s="112" t="s">
        <v>63</v>
      </c>
      <c r="C77" s="112" t="s">
        <v>79</v>
      </c>
      <c r="D77" s="154" t="s">
        <v>123</v>
      </c>
      <c r="E77" s="155" t="s">
        <v>186</v>
      </c>
      <c r="F77" s="556"/>
      <c r="G77" s="229">
        <f>G78</f>
        <v>162625</v>
      </c>
      <c r="H77" s="229">
        <f t="shared" si="8"/>
        <v>177537</v>
      </c>
      <c r="I77" s="229">
        <f t="shared" si="8"/>
        <v>183781</v>
      </c>
    </row>
    <row r="78" spans="1:246" s="14" customFormat="1" ht="34.5" customHeight="1">
      <c r="A78" s="230" t="s">
        <v>125</v>
      </c>
      <c r="B78" s="241" t="s">
        <v>63</v>
      </c>
      <c r="C78" s="241" t="s">
        <v>79</v>
      </c>
      <c r="D78" s="154" t="s">
        <v>123</v>
      </c>
      <c r="E78" s="155" t="s">
        <v>204</v>
      </c>
      <c r="F78" s="241"/>
      <c r="G78" s="229">
        <f>G79</f>
        <v>162625</v>
      </c>
      <c r="H78" s="229">
        <f t="shared" si="8"/>
        <v>177537</v>
      </c>
      <c r="I78" s="229">
        <f t="shared" si="8"/>
        <v>183781</v>
      </c>
      <c r="J78" s="612"/>
      <c r="K78" s="612"/>
      <c r="L78" s="612"/>
      <c r="M78" s="612"/>
      <c r="N78" s="612"/>
      <c r="O78" s="612"/>
      <c r="P78" s="612"/>
      <c r="Q78" s="612"/>
      <c r="R78" s="612"/>
      <c r="S78" s="612"/>
      <c r="T78" s="612"/>
      <c r="U78" s="612"/>
      <c r="V78" s="612"/>
      <c r="W78" s="612"/>
      <c r="X78" s="612"/>
      <c r="Y78" s="612"/>
      <c r="Z78" s="612"/>
      <c r="AA78" s="612"/>
      <c r="AB78" s="612"/>
      <c r="AC78" s="612"/>
      <c r="AD78" s="612"/>
      <c r="AE78" s="612"/>
      <c r="AF78" s="612"/>
      <c r="AG78" s="612"/>
      <c r="AH78" s="612"/>
      <c r="AI78" s="612"/>
      <c r="AJ78" s="612"/>
      <c r="AK78" s="612"/>
      <c r="AL78" s="612"/>
      <c r="AM78" s="612"/>
      <c r="AN78" s="612"/>
      <c r="AO78" s="612"/>
      <c r="AP78" s="612"/>
      <c r="AQ78" s="612"/>
      <c r="AR78" s="612"/>
      <c r="AS78" s="612"/>
      <c r="AT78" s="612"/>
      <c r="AU78" s="612"/>
      <c r="AV78" s="612"/>
      <c r="AW78" s="612"/>
      <c r="AX78" s="612"/>
      <c r="AY78" s="612"/>
      <c r="AZ78" s="612"/>
      <c r="BA78" s="612"/>
      <c r="BB78" s="612"/>
      <c r="BC78" s="612"/>
      <c r="BD78" s="612"/>
      <c r="BE78" s="612"/>
      <c r="BF78" s="612"/>
      <c r="BG78" s="612"/>
      <c r="BH78" s="612"/>
      <c r="BI78" s="612"/>
      <c r="BJ78" s="612"/>
      <c r="BK78" s="612"/>
      <c r="BL78" s="612"/>
      <c r="BM78" s="612"/>
      <c r="BN78" s="612"/>
      <c r="BO78" s="612"/>
      <c r="BP78" s="612"/>
      <c r="BQ78" s="612"/>
      <c r="BR78" s="612"/>
      <c r="BS78" s="612"/>
      <c r="BT78" s="612"/>
      <c r="BU78" s="612"/>
      <c r="BV78" s="612"/>
      <c r="BW78" s="612"/>
      <c r="BX78" s="612"/>
      <c r="BY78" s="612"/>
      <c r="BZ78" s="612"/>
      <c r="CA78" s="612"/>
      <c r="CB78" s="612"/>
      <c r="CC78" s="612"/>
      <c r="CD78" s="612"/>
      <c r="CE78" s="612"/>
      <c r="CF78" s="612"/>
      <c r="CG78" s="612"/>
      <c r="CH78" s="612"/>
      <c r="CI78" s="612"/>
      <c r="CJ78" s="612"/>
      <c r="CK78" s="612"/>
      <c r="CL78" s="612"/>
      <c r="CM78" s="612"/>
      <c r="CN78" s="612"/>
      <c r="CO78" s="612"/>
      <c r="CP78" s="612"/>
      <c r="CQ78" s="612"/>
      <c r="CR78" s="612"/>
      <c r="CS78" s="612"/>
      <c r="CT78" s="612"/>
      <c r="CU78" s="612"/>
      <c r="CV78" s="612"/>
      <c r="CW78" s="612"/>
      <c r="CX78" s="612"/>
      <c r="CY78" s="612"/>
      <c r="CZ78" s="612"/>
      <c r="DA78" s="612"/>
      <c r="DB78" s="612"/>
      <c r="DC78" s="612"/>
      <c r="DD78" s="612"/>
      <c r="DE78" s="612"/>
      <c r="DF78" s="612"/>
      <c r="DG78" s="612"/>
      <c r="DH78" s="612"/>
      <c r="DI78" s="612"/>
      <c r="DJ78" s="612"/>
      <c r="DK78" s="612"/>
      <c r="DL78" s="612"/>
      <c r="DM78" s="612"/>
      <c r="DN78" s="612"/>
      <c r="DO78" s="612"/>
      <c r="DP78" s="612"/>
      <c r="DQ78" s="612"/>
      <c r="DR78" s="612"/>
      <c r="DS78" s="612"/>
      <c r="DT78" s="612"/>
      <c r="DU78" s="612"/>
      <c r="DV78" s="612"/>
      <c r="DW78" s="612"/>
      <c r="DX78" s="612"/>
      <c r="DY78" s="612"/>
      <c r="DZ78" s="612"/>
      <c r="EA78" s="612"/>
      <c r="EB78" s="612"/>
      <c r="EC78" s="612"/>
      <c r="ED78" s="612"/>
      <c r="EE78" s="612"/>
      <c r="EF78" s="612"/>
      <c r="EG78" s="612"/>
      <c r="EH78" s="612"/>
      <c r="EI78" s="612"/>
      <c r="EJ78" s="612"/>
      <c r="EK78" s="612"/>
      <c r="EL78" s="612"/>
      <c r="EM78" s="612"/>
      <c r="EN78" s="612"/>
      <c r="EO78" s="612"/>
      <c r="EP78" s="612"/>
      <c r="EQ78" s="612"/>
      <c r="ER78" s="612"/>
      <c r="ES78" s="612"/>
      <c r="ET78" s="612"/>
      <c r="EU78" s="612"/>
      <c r="EV78" s="612"/>
      <c r="EW78" s="612"/>
      <c r="EX78" s="612"/>
      <c r="EY78" s="612"/>
      <c r="EZ78" s="612"/>
      <c r="FA78" s="612"/>
      <c r="FB78" s="612"/>
      <c r="FC78" s="612"/>
      <c r="FD78" s="612"/>
      <c r="FE78" s="612"/>
      <c r="FF78" s="612"/>
      <c r="FG78" s="612"/>
      <c r="FH78" s="612"/>
      <c r="FI78" s="612"/>
      <c r="FJ78" s="612"/>
      <c r="FK78" s="612"/>
      <c r="FL78" s="612"/>
      <c r="FM78" s="612"/>
      <c r="FN78" s="612"/>
      <c r="FO78" s="612"/>
      <c r="FP78" s="612"/>
      <c r="FQ78" s="612"/>
      <c r="FR78" s="612"/>
      <c r="FS78" s="612"/>
      <c r="FT78" s="612"/>
      <c r="FU78" s="612"/>
      <c r="FV78" s="612"/>
      <c r="FW78" s="612"/>
      <c r="FX78" s="612"/>
      <c r="FY78" s="612"/>
      <c r="FZ78" s="612"/>
      <c r="GA78" s="612"/>
      <c r="GB78" s="612"/>
      <c r="GC78" s="612"/>
      <c r="GD78" s="612"/>
      <c r="GE78" s="612"/>
      <c r="GF78" s="612"/>
      <c r="GG78" s="612"/>
      <c r="GH78" s="612"/>
      <c r="GI78" s="612"/>
      <c r="GJ78" s="612"/>
      <c r="GK78" s="612"/>
      <c r="GL78" s="612"/>
      <c r="GM78" s="612"/>
      <c r="GN78" s="612"/>
      <c r="GO78" s="612"/>
      <c r="GP78" s="612"/>
      <c r="GQ78" s="612"/>
      <c r="GR78" s="612"/>
      <c r="GS78" s="612"/>
      <c r="GT78" s="612"/>
      <c r="GU78" s="612"/>
      <c r="GV78" s="612"/>
      <c r="GW78" s="612"/>
      <c r="GX78" s="612"/>
      <c r="GY78" s="612"/>
      <c r="GZ78" s="612"/>
      <c r="HA78" s="612"/>
      <c r="HB78" s="612"/>
      <c r="HC78" s="612"/>
      <c r="HD78" s="612"/>
      <c r="HE78" s="612"/>
      <c r="HF78" s="612"/>
      <c r="HG78" s="612"/>
      <c r="HH78" s="612"/>
      <c r="HI78" s="612"/>
      <c r="HJ78" s="612"/>
      <c r="HK78" s="612"/>
      <c r="HL78" s="612"/>
      <c r="HM78" s="612"/>
      <c r="HN78" s="612"/>
      <c r="HO78" s="612"/>
      <c r="HP78" s="612"/>
      <c r="HQ78" s="612"/>
      <c r="HR78" s="612"/>
      <c r="HS78" s="612"/>
      <c r="HT78" s="612"/>
      <c r="HU78" s="612"/>
      <c r="HV78" s="612"/>
      <c r="HW78" s="612"/>
      <c r="HX78" s="612"/>
      <c r="HY78" s="612"/>
      <c r="HZ78" s="612"/>
      <c r="IA78" s="612"/>
      <c r="IB78" s="612"/>
      <c r="IC78" s="612"/>
      <c r="ID78" s="612"/>
      <c r="IE78" s="612"/>
      <c r="IF78" s="612"/>
      <c r="IG78" s="612"/>
      <c r="IH78" s="612"/>
      <c r="II78" s="612"/>
      <c r="IJ78" s="612"/>
    </row>
    <row r="79" spans="1:246" s="19" customFormat="1" ht="62.4">
      <c r="A79" s="30" t="s">
        <v>69</v>
      </c>
      <c r="B79" s="119" t="s">
        <v>63</v>
      </c>
      <c r="C79" s="119" t="s">
        <v>79</v>
      </c>
      <c r="D79" s="129" t="s">
        <v>123</v>
      </c>
      <c r="E79" s="130" t="s">
        <v>204</v>
      </c>
      <c r="F79" s="119" t="s">
        <v>64</v>
      </c>
      <c r="G79" s="187">
        <v>162625</v>
      </c>
      <c r="H79" s="187">
        <v>177537</v>
      </c>
      <c r="I79" s="187">
        <v>183781</v>
      </c>
      <c r="J79" s="612"/>
      <c r="K79" s="612"/>
      <c r="L79" s="612"/>
      <c r="M79" s="612"/>
      <c r="N79" s="612"/>
      <c r="O79" s="612"/>
      <c r="P79" s="612"/>
      <c r="Q79" s="612"/>
      <c r="R79" s="612"/>
      <c r="S79" s="612"/>
      <c r="T79" s="612"/>
      <c r="U79" s="612"/>
      <c r="V79" s="612"/>
      <c r="W79" s="612"/>
      <c r="X79" s="612"/>
      <c r="Y79" s="612"/>
      <c r="Z79" s="612"/>
      <c r="AA79" s="612"/>
      <c r="AB79" s="612"/>
      <c r="AC79" s="612"/>
      <c r="AD79" s="612"/>
      <c r="AE79" s="612"/>
      <c r="AF79" s="612"/>
      <c r="AG79" s="612"/>
      <c r="AH79" s="612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2">
      <c r="A80" s="620" t="s">
        <v>80</v>
      </c>
      <c r="B80" s="621" t="s">
        <v>79</v>
      </c>
      <c r="C80" s="621"/>
      <c r="D80" s="622"/>
      <c r="E80" s="623"/>
      <c r="F80" s="621"/>
      <c r="G80" s="624">
        <f>G86</f>
        <v>30000</v>
      </c>
      <c r="H80" s="624">
        <f>H86</f>
        <v>30000</v>
      </c>
      <c r="I80" s="624">
        <f>I86</f>
        <v>30000</v>
      </c>
      <c r="J80" s="612"/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>
      <c r="A81" s="340" t="s">
        <v>459</v>
      </c>
      <c r="B81" s="356" t="s">
        <v>79</v>
      </c>
      <c r="C81" s="356" t="s">
        <v>182</v>
      </c>
      <c r="D81" s="160"/>
      <c r="E81" s="161"/>
      <c r="F81" s="356"/>
      <c r="G81" s="523">
        <f>G86</f>
        <v>30000</v>
      </c>
      <c r="H81" s="523">
        <f>H86</f>
        <v>30000</v>
      </c>
      <c r="I81" s="523">
        <f>I86</f>
        <v>30000</v>
      </c>
      <c r="J81" s="612"/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>
      <c r="A82" s="463" t="s">
        <v>537</v>
      </c>
      <c r="B82" s="464" t="s">
        <v>79</v>
      </c>
      <c r="C82" s="464" t="s">
        <v>182</v>
      </c>
      <c r="D82" s="252" t="s">
        <v>107</v>
      </c>
      <c r="E82" s="251" t="s">
        <v>186</v>
      </c>
      <c r="F82" s="464"/>
      <c r="G82" s="524">
        <f>G86</f>
        <v>30000</v>
      </c>
      <c r="H82" s="524">
        <f>H86</f>
        <v>30000</v>
      </c>
      <c r="I82" s="524">
        <f>I86</f>
        <v>30000</v>
      </c>
      <c r="J82" s="612"/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>
      <c r="A83" s="226" t="s">
        <v>620</v>
      </c>
      <c r="B83" s="119" t="s">
        <v>79</v>
      </c>
      <c r="C83" s="119" t="s">
        <v>182</v>
      </c>
      <c r="D83" s="129" t="s">
        <v>108</v>
      </c>
      <c r="E83" s="130" t="s">
        <v>186</v>
      </c>
      <c r="F83" s="119"/>
      <c r="G83" s="204">
        <f>G86</f>
        <v>30000</v>
      </c>
      <c r="H83" s="204">
        <f>H86</f>
        <v>30000</v>
      </c>
      <c r="I83" s="204">
        <f>I86</f>
        <v>30000</v>
      </c>
      <c r="J83" s="612"/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6.8">
      <c r="A84" s="226" t="s">
        <v>229</v>
      </c>
      <c r="B84" s="119" t="s">
        <v>79</v>
      </c>
      <c r="C84" s="119" t="s">
        <v>182</v>
      </c>
      <c r="D84" s="129" t="s">
        <v>108</v>
      </c>
      <c r="E84" s="130" t="s">
        <v>190</v>
      </c>
      <c r="F84" s="119"/>
      <c r="G84" s="204">
        <f>G86</f>
        <v>30000</v>
      </c>
      <c r="H84" s="204">
        <f>H86</f>
        <v>30000</v>
      </c>
      <c r="I84" s="204">
        <f>I86</f>
        <v>30000</v>
      </c>
      <c r="J84" s="612"/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6.8">
      <c r="A85" s="30" t="s">
        <v>230</v>
      </c>
      <c r="B85" s="120" t="s">
        <v>79</v>
      </c>
      <c r="C85" s="119" t="s">
        <v>182</v>
      </c>
      <c r="D85" s="129" t="s">
        <v>108</v>
      </c>
      <c r="E85" s="130" t="s">
        <v>368</v>
      </c>
      <c r="F85" s="119"/>
      <c r="G85" s="204">
        <f>G86</f>
        <v>30000</v>
      </c>
      <c r="H85" s="204">
        <f>H86</f>
        <v>30000</v>
      </c>
      <c r="I85" s="204">
        <f>I86</f>
        <v>30000</v>
      </c>
      <c r="J85" s="612"/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2">
      <c r="A86" s="30" t="s">
        <v>70</v>
      </c>
      <c r="B86" s="120" t="s">
        <v>79</v>
      </c>
      <c r="C86" s="119" t="s">
        <v>182</v>
      </c>
      <c r="D86" s="129" t="s">
        <v>108</v>
      </c>
      <c r="E86" s="130" t="s">
        <v>368</v>
      </c>
      <c r="F86" s="119" t="s">
        <v>71</v>
      </c>
      <c r="G86" s="187">
        <v>30000</v>
      </c>
      <c r="H86" s="187">
        <v>30000</v>
      </c>
      <c r="I86" s="187">
        <v>30000</v>
      </c>
      <c r="J86" s="612"/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>
      <c r="A87" s="92" t="s">
        <v>82</v>
      </c>
      <c r="B87" s="100" t="s">
        <v>68</v>
      </c>
      <c r="C87" s="132"/>
      <c r="D87" s="132"/>
      <c r="E87" s="133"/>
      <c r="F87" s="104"/>
      <c r="G87" s="184">
        <f>+G88+G96</f>
        <v>937086</v>
      </c>
      <c r="H87" s="184">
        <f>+H88+H96</f>
        <v>1000</v>
      </c>
      <c r="I87" s="184">
        <f>+I88+I96</f>
        <v>1000</v>
      </c>
      <c r="J87" s="612"/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612"/>
      <c r="AM87" s="612"/>
      <c r="AN87" s="612"/>
      <c r="AO87" s="612"/>
      <c r="AP87" s="612"/>
      <c r="AQ87" s="612"/>
      <c r="AR87" s="612"/>
      <c r="AS87" s="612"/>
      <c r="AT87" s="612"/>
      <c r="AU87" s="612"/>
      <c r="AV87" s="612"/>
      <c r="AW87" s="612"/>
      <c r="AX87" s="612"/>
      <c r="AY87" s="612"/>
      <c r="AZ87" s="612"/>
      <c r="BA87" s="612"/>
      <c r="BB87" s="612"/>
      <c r="BC87" s="612"/>
      <c r="BD87" s="612"/>
      <c r="BE87" s="612"/>
      <c r="BF87" s="612"/>
      <c r="BG87" s="612"/>
      <c r="BH87" s="612"/>
      <c r="BI87" s="612"/>
      <c r="BJ87" s="612"/>
      <c r="BK87" s="612"/>
      <c r="BL87" s="612"/>
      <c r="BM87" s="612"/>
      <c r="BN87" s="612"/>
      <c r="BO87" s="612"/>
      <c r="BP87" s="612"/>
      <c r="BQ87" s="612"/>
      <c r="BR87" s="612"/>
      <c r="BS87" s="612"/>
      <c r="BT87" s="612"/>
      <c r="BU87" s="612"/>
      <c r="BV87" s="612"/>
      <c r="BW87" s="612"/>
      <c r="BX87" s="612"/>
      <c r="BY87" s="612"/>
      <c r="BZ87" s="612"/>
      <c r="CA87" s="612"/>
      <c r="CB87" s="612"/>
      <c r="CC87" s="612"/>
      <c r="CD87" s="612"/>
      <c r="CE87" s="612"/>
      <c r="CF87" s="612"/>
      <c r="CG87" s="612"/>
      <c r="CH87" s="612"/>
      <c r="CI87" s="612"/>
      <c r="CJ87" s="612"/>
      <c r="CK87" s="612"/>
      <c r="CL87" s="612"/>
      <c r="CM87" s="612"/>
      <c r="CN87" s="612"/>
      <c r="CO87" s="612"/>
      <c r="CP87" s="612"/>
      <c r="CQ87" s="612"/>
      <c r="CR87" s="612"/>
      <c r="CS87" s="612"/>
      <c r="CT87" s="612"/>
      <c r="CU87" s="612"/>
      <c r="CV87" s="612"/>
      <c r="CW87" s="612"/>
      <c r="CX87" s="612"/>
      <c r="CY87" s="612"/>
      <c r="CZ87" s="612"/>
      <c r="DA87" s="612"/>
      <c r="DB87" s="612"/>
      <c r="DC87" s="612"/>
      <c r="DD87" s="612"/>
      <c r="DE87" s="612"/>
      <c r="DF87" s="612"/>
      <c r="DG87" s="612"/>
      <c r="DH87" s="612"/>
      <c r="DI87" s="612"/>
      <c r="DJ87" s="612"/>
      <c r="DK87" s="612"/>
      <c r="DL87" s="612"/>
      <c r="DM87" s="612"/>
      <c r="DN87" s="612"/>
      <c r="DO87" s="612"/>
      <c r="DP87" s="612"/>
      <c r="DQ87" s="612"/>
      <c r="DR87" s="612"/>
      <c r="DS87" s="612"/>
      <c r="DT87" s="612"/>
      <c r="DU87" s="612"/>
      <c r="DV87" s="612"/>
      <c r="DW87" s="612"/>
      <c r="DX87" s="612"/>
      <c r="DY87" s="612"/>
      <c r="DZ87" s="612"/>
      <c r="EA87" s="612"/>
      <c r="EB87" s="612"/>
      <c r="EC87" s="612"/>
      <c r="ED87" s="612"/>
      <c r="EE87" s="612"/>
      <c r="EF87" s="612"/>
      <c r="EG87" s="612"/>
      <c r="EH87" s="612"/>
      <c r="EI87" s="612"/>
      <c r="EJ87" s="612"/>
      <c r="EK87" s="612"/>
      <c r="EL87" s="612"/>
      <c r="EM87" s="612"/>
      <c r="EN87" s="612"/>
      <c r="EO87" s="612"/>
      <c r="EP87" s="612"/>
      <c r="EQ87" s="612"/>
      <c r="ER87" s="612"/>
      <c r="ES87" s="612"/>
      <c r="ET87" s="612"/>
      <c r="EU87" s="612"/>
      <c r="EV87" s="612"/>
      <c r="EW87" s="612"/>
      <c r="EX87" s="612"/>
      <c r="EY87" s="612"/>
      <c r="EZ87" s="612"/>
      <c r="FA87" s="612"/>
      <c r="FB87" s="612"/>
      <c r="FC87" s="612"/>
      <c r="FD87" s="612"/>
      <c r="FE87" s="612"/>
      <c r="FF87" s="612"/>
      <c r="FG87" s="612"/>
      <c r="FH87" s="612"/>
      <c r="FI87" s="612"/>
      <c r="FJ87" s="612"/>
      <c r="FK87" s="612"/>
      <c r="FL87" s="612"/>
      <c r="FM87" s="612"/>
      <c r="FN87" s="612"/>
      <c r="FO87" s="612"/>
      <c r="FP87" s="612"/>
      <c r="FQ87" s="612"/>
      <c r="FR87" s="612"/>
      <c r="FS87" s="612"/>
      <c r="FT87" s="612"/>
      <c r="FU87" s="612"/>
      <c r="FV87" s="612"/>
      <c r="FW87" s="612"/>
      <c r="FX87" s="612"/>
      <c r="FY87" s="612"/>
      <c r="FZ87" s="612"/>
      <c r="GA87" s="612"/>
      <c r="GB87" s="612"/>
      <c r="GC87" s="612"/>
      <c r="GD87" s="612"/>
      <c r="GE87" s="612"/>
      <c r="GF87" s="612"/>
      <c r="GG87" s="612"/>
      <c r="GH87" s="612"/>
      <c r="GI87" s="612"/>
      <c r="GJ87" s="612"/>
      <c r="GK87" s="612"/>
      <c r="GL87" s="612"/>
      <c r="GM87" s="612"/>
      <c r="GN87" s="612"/>
      <c r="GO87" s="612"/>
      <c r="GP87" s="612"/>
      <c r="GQ87" s="612"/>
      <c r="GR87" s="612"/>
      <c r="GS87" s="612"/>
      <c r="GT87" s="612"/>
      <c r="GU87" s="612"/>
      <c r="GV87" s="612"/>
      <c r="GW87" s="612"/>
      <c r="GX87" s="612"/>
      <c r="GY87" s="612"/>
      <c r="GZ87" s="612"/>
      <c r="HA87" s="612"/>
      <c r="HB87" s="612"/>
      <c r="HC87" s="612"/>
      <c r="HD87" s="612"/>
      <c r="HE87" s="612"/>
      <c r="HF87" s="612"/>
      <c r="HG87" s="612"/>
      <c r="HH87" s="612"/>
      <c r="HI87" s="612"/>
      <c r="HJ87" s="612"/>
      <c r="HK87" s="612"/>
      <c r="HL87" s="612"/>
      <c r="HM87" s="612"/>
      <c r="HN87" s="612"/>
      <c r="HO87" s="612"/>
      <c r="HP87" s="612"/>
      <c r="HQ87" s="612"/>
      <c r="HR87" s="612"/>
      <c r="HS87" s="612"/>
      <c r="HT87" s="612"/>
      <c r="HU87" s="612"/>
      <c r="HV87" s="612"/>
      <c r="HW87" s="612"/>
      <c r="HX87" s="612"/>
      <c r="HY87" s="612"/>
      <c r="HZ87" s="612"/>
      <c r="IA87" s="612"/>
      <c r="IB87" s="612"/>
      <c r="IC87" s="612"/>
      <c r="ID87" s="612"/>
      <c r="IE87" s="612"/>
      <c r="IF87" s="612"/>
      <c r="IG87" s="612"/>
      <c r="IH87" s="612"/>
      <c r="II87" s="612"/>
      <c r="IJ87" s="612"/>
      <c r="IK87" s="612"/>
    </row>
    <row r="88" spans="1:245" s="13" customFormat="1">
      <c r="A88" s="98" t="s">
        <v>249</v>
      </c>
      <c r="B88" s="134" t="s">
        <v>68</v>
      </c>
      <c r="C88" s="135" t="s">
        <v>81</v>
      </c>
      <c r="D88" s="136"/>
      <c r="E88" s="137"/>
      <c r="F88" s="138"/>
      <c r="G88" s="476">
        <f>SUM(G89)</f>
        <v>936086</v>
      </c>
      <c r="H88" s="476">
        <f t="shared" ref="H88:I90" si="9">SUM(H89)</f>
        <v>0</v>
      </c>
      <c r="I88" s="476">
        <f t="shared" si="9"/>
        <v>0</v>
      </c>
      <c r="J88" s="612"/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612"/>
      <c r="AM88" s="612"/>
      <c r="AN88" s="612"/>
      <c r="AO88" s="612"/>
      <c r="AP88" s="612"/>
      <c r="AQ88" s="612"/>
      <c r="AR88" s="612"/>
      <c r="AS88" s="612"/>
      <c r="AT88" s="612"/>
      <c r="AU88" s="612"/>
      <c r="AV88" s="612"/>
      <c r="AW88" s="612"/>
      <c r="AX88" s="612"/>
      <c r="AY88" s="612"/>
      <c r="AZ88" s="612"/>
      <c r="BA88" s="612"/>
      <c r="BB88" s="612"/>
      <c r="BC88" s="612"/>
      <c r="BD88" s="612"/>
      <c r="BE88" s="612"/>
      <c r="BF88" s="612"/>
      <c r="BG88" s="612"/>
      <c r="BH88" s="612"/>
      <c r="BI88" s="612"/>
      <c r="BJ88" s="612"/>
      <c r="BK88" s="612"/>
      <c r="BL88" s="612"/>
      <c r="BM88" s="612"/>
      <c r="BN88" s="612"/>
      <c r="BO88" s="612"/>
      <c r="BP88" s="612"/>
      <c r="BQ88" s="612"/>
      <c r="BR88" s="612"/>
      <c r="BS88" s="612"/>
      <c r="BT88" s="612"/>
      <c r="BU88" s="612"/>
      <c r="BV88" s="612"/>
      <c r="BW88" s="612"/>
      <c r="BX88" s="612"/>
      <c r="BY88" s="612"/>
      <c r="BZ88" s="612"/>
      <c r="CA88" s="612"/>
      <c r="CB88" s="612"/>
      <c r="CC88" s="612"/>
      <c r="CD88" s="612"/>
      <c r="CE88" s="612"/>
      <c r="CF88" s="612"/>
      <c r="CG88" s="612"/>
      <c r="CH88" s="612"/>
      <c r="CI88" s="612"/>
      <c r="CJ88" s="612"/>
      <c r="CK88" s="612"/>
      <c r="CL88" s="612"/>
      <c r="CM88" s="612"/>
      <c r="CN88" s="612"/>
      <c r="CO88" s="612"/>
      <c r="CP88" s="612"/>
      <c r="CQ88" s="612"/>
      <c r="CR88" s="612"/>
      <c r="CS88" s="612"/>
      <c r="CT88" s="612"/>
      <c r="CU88" s="612"/>
      <c r="CV88" s="612"/>
      <c r="CW88" s="612"/>
      <c r="CX88" s="612"/>
      <c r="CY88" s="612"/>
      <c r="CZ88" s="612"/>
      <c r="DA88" s="612"/>
      <c r="DB88" s="612"/>
      <c r="DC88" s="612"/>
      <c r="DD88" s="612"/>
      <c r="DE88" s="612"/>
      <c r="DF88" s="612"/>
      <c r="DG88" s="612"/>
      <c r="DH88" s="612"/>
      <c r="DI88" s="612"/>
      <c r="DJ88" s="612"/>
      <c r="DK88" s="612"/>
      <c r="DL88" s="612"/>
      <c r="DM88" s="612"/>
      <c r="DN88" s="612"/>
      <c r="DO88" s="612"/>
      <c r="DP88" s="612"/>
      <c r="DQ88" s="612"/>
      <c r="DR88" s="612"/>
      <c r="DS88" s="612"/>
      <c r="DT88" s="612"/>
      <c r="DU88" s="612"/>
      <c r="DV88" s="612"/>
      <c r="DW88" s="612"/>
      <c r="DX88" s="612"/>
      <c r="DY88" s="612"/>
      <c r="DZ88" s="612"/>
      <c r="EA88" s="612"/>
      <c r="EB88" s="612"/>
      <c r="EC88" s="612"/>
      <c r="ED88" s="612"/>
      <c r="EE88" s="612"/>
      <c r="EF88" s="612"/>
      <c r="EG88" s="612"/>
      <c r="EH88" s="612"/>
      <c r="EI88" s="612"/>
      <c r="EJ88" s="612"/>
      <c r="EK88" s="612"/>
      <c r="EL88" s="612"/>
      <c r="EM88" s="612"/>
      <c r="EN88" s="612"/>
      <c r="EO88" s="612"/>
      <c r="EP88" s="612"/>
      <c r="EQ88" s="612"/>
      <c r="ER88" s="612"/>
      <c r="ES88" s="612"/>
      <c r="ET88" s="612"/>
      <c r="EU88" s="612"/>
      <c r="EV88" s="612"/>
      <c r="EW88" s="612"/>
      <c r="EX88" s="612"/>
      <c r="EY88" s="612"/>
      <c r="EZ88" s="612"/>
      <c r="FA88" s="612"/>
      <c r="FB88" s="612"/>
      <c r="FC88" s="612"/>
      <c r="FD88" s="612"/>
      <c r="FE88" s="612"/>
      <c r="FF88" s="612"/>
      <c r="FG88" s="612"/>
      <c r="FH88" s="612"/>
      <c r="FI88" s="612"/>
      <c r="FJ88" s="612"/>
      <c r="FK88" s="612"/>
      <c r="FL88" s="612"/>
      <c r="FM88" s="612"/>
      <c r="FN88" s="612"/>
      <c r="FO88" s="612"/>
      <c r="FP88" s="612"/>
      <c r="FQ88" s="612"/>
      <c r="FR88" s="612"/>
      <c r="FS88" s="612"/>
      <c r="FT88" s="612"/>
      <c r="FU88" s="612"/>
      <c r="FV88" s="612"/>
      <c r="FW88" s="612"/>
      <c r="FX88" s="612"/>
      <c r="FY88" s="612"/>
      <c r="FZ88" s="612"/>
      <c r="GA88" s="612"/>
      <c r="GB88" s="612"/>
      <c r="GC88" s="612"/>
      <c r="GD88" s="612"/>
      <c r="GE88" s="612"/>
      <c r="GF88" s="612"/>
      <c r="GG88" s="612"/>
      <c r="GH88" s="612"/>
      <c r="GI88" s="612"/>
      <c r="GJ88" s="612"/>
      <c r="GK88" s="612"/>
      <c r="GL88" s="612"/>
      <c r="GM88" s="612"/>
      <c r="GN88" s="612"/>
      <c r="GO88" s="612"/>
      <c r="GP88" s="612"/>
      <c r="GQ88" s="612"/>
      <c r="GR88" s="612"/>
      <c r="GS88" s="612"/>
      <c r="GT88" s="612"/>
      <c r="GU88" s="612"/>
      <c r="GV88" s="612"/>
      <c r="GW88" s="612"/>
      <c r="GX88" s="612"/>
      <c r="GY88" s="612"/>
      <c r="GZ88" s="612"/>
      <c r="HA88" s="612"/>
      <c r="HB88" s="612"/>
      <c r="HC88" s="612"/>
      <c r="HD88" s="612"/>
      <c r="HE88" s="612"/>
      <c r="HF88" s="612"/>
      <c r="HG88" s="612"/>
      <c r="HH88" s="612"/>
      <c r="HI88" s="612"/>
      <c r="HJ88" s="612"/>
      <c r="HK88" s="612"/>
      <c r="HL88" s="612"/>
      <c r="HM88" s="612"/>
      <c r="HN88" s="612"/>
      <c r="HO88" s="612"/>
      <c r="HP88" s="612"/>
      <c r="HQ88" s="612"/>
      <c r="HR88" s="612"/>
      <c r="HS88" s="612"/>
      <c r="HT88" s="612"/>
      <c r="HU88" s="612"/>
      <c r="HV88" s="612"/>
      <c r="HW88" s="612"/>
      <c r="HX88" s="612"/>
      <c r="HY88" s="612"/>
      <c r="HZ88" s="612"/>
      <c r="IA88" s="612"/>
      <c r="IB88" s="612"/>
      <c r="IC88" s="612"/>
      <c r="ID88" s="612"/>
      <c r="IE88" s="612"/>
      <c r="IF88" s="612"/>
      <c r="IG88" s="612"/>
      <c r="IH88" s="612"/>
      <c r="II88" s="612"/>
      <c r="IJ88" s="612"/>
      <c r="IK88" s="612"/>
    </row>
    <row r="89" spans="1:245" s="14" customFormat="1" ht="80.25" customHeight="1">
      <c r="A89" s="465" t="s">
        <v>538</v>
      </c>
      <c r="B89" s="455" t="s">
        <v>68</v>
      </c>
      <c r="C89" s="456" t="s">
        <v>81</v>
      </c>
      <c r="D89" s="580" t="s">
        <v>250</v>
      </c>
      <c r="E89" s="625" t="s">
        <v>186</v>
      </c>
      <c r="F89" s="458"/>
      <c r="G89" s="274">
        <f>SUM(G90)</f>
        <v>936086</v>
      </c>
      <c r="H89" s="274">
        <f t="shared" si="9"/>
        <v>0</v>
      </c>
      <c r="I89" s="274">
        <f t="shared" si="9"/>
        <v>0</v>
      </c>
    </row>
    <row r="90" spans="1:245" s="14" customFormat="1" ht="94.5" customHeight="1">
      <c r="A90" s="202" t="s">
        <v>539</v>
      </c>
      <c r="B90" s="221" t="s">
        <v>68</v>
      </c>
      <c r="C90" s="222" t="s">
        <v>81</v>
      </c>
      <c r="D90" s="558" t="s">
        <v>228</v>
      </c>
      <c r="E90" s="352" t="s">
        <v>186</v>
      </c>
      <c r="F90" s="371"/>
      <c r="G90" s="478">
        <f>SUM(G91)</f>
        <v>936086</v>
      </c>
      <c r="H90" s="478">
        <f t="shared" si="9"/>
        <v>0</v>
      </c>
      <c r="I90" s="478">
        <f t="shared" si="9"/>
        <v>0</v>
      </c>
      <c r="J90" s="612"/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</row>
    <row r="91" spans="1:245" s="14" customFormat="1" ht="48.75" customHeight="1">
      <c r="A91" s="202" t="s">
        <v>526</v>
      </c>
      <c r="B91" s="221" t="s">
        <v>68</v>
      </c>
      <c r="C91" s="222" t="s">
        <v>81</v>
      </c>
      <c r="D91" s="558" t="s">
        <v>228</v>
      </c>
      <c r="E91" s="352" t="s">
        <v>190</v>
      </c>
      <c r="F91" s="391"/>
      <c r="G91" s="273">
        <f>+G94+G92</f>
        <v>936086</v>
      </c>
      <c r="H91" s="273">
        <f>+H94+H92</f>
        <v>0</v>
      </c>
      <c r="I91" s="273">
        <f>+I94+I92</f>
        <v>0</v>
      </c>
      <c r="J91" s="612"/>
      <c r="K91" s="612"/>
      <c r="L91" s="612"/>
      <c r="M91" s="612"/>
      <c r="N91" s="612"/>
      <c r="O91" s="612"/>
      <c r="P91" s="612"/>
      <c r="Q91" s="612"/>
      <c r="R91" s="612"/>
      <c r="S91" s="612"/>
      <c r="T91" s="612"/>
      <c r="U91" s="612"/>
      <c r="V91" s="612"/>
      <c r="W91" s="612"/>
      <c r="X91" s="612"/>
      <c r="Y91" s="612"/>
      <c r="Z91" s="612"/>
      <c r="AA91" s="612"/>
      <c r="AB91" s="612"/>
      <c r="AC91" s="612"/>
      <c r="AD91" s="612"/>
      <c r="AE91" s="612"/>
      <c r="AF91" s="612"/>
      <c r="AG91" s="612"/>
      <c r="AH91" s="612"/>
      <c r="AI91" s="612"/>
      <c r="AJ91" s="612"/>
      <c r="AK91" s="612"/>
      <c r="AL91" s="612"/>
      <c r="AM91" s="612"/>
      <c r="AN91" s="612"/>
      <c r="AO91" s="612"/>
      <c r="AP91" s="612"/>
      <c r="AQ91" s="612"/>
      <c r="AR91" s="612"/>
      <c r="AS91" s="612"/>
      <c r="AT91" s="612"/>
      <c r="AU91" s="612"/>
      <c r="AV91" s="612"/>
      <c r="AW91" s="612"/>
      <c r="AX91" s="612"/>
      <c r="AY91" s="612"/>
      <c r="AZ91" s="612"/>
      <c r="BA91" s="612"/>
      <c r="BB91" s="612"/>
      <c r="BC91" s="612"/>
      <c r="BD91" s="612"/>
      <c r="BE91" s="612"/>
      <c r="BF91" s="612"/>
      <c r="BG91" s="612"/>
      <c r="BH91" s="612"/>
      <c r="BI91" s="612"/>
      <c r="BJ91" s="612"/>
      <c r="BK91" s="612"/>
      <c r="BL91" s="612"/>
      <c r="BM91" s="612"/>
      <c r="BN91" s="612"/>
      <c r="BO91" s="612"/>
      <c r="BP91" s="612"/>
      <c r="BQ91" s="612"/>
      <c r="BR91" s="612"/>
      <c r="BS91" s="612"/>
      <c r="BT91" s="612"/>
      <c r="BU91" s="612"/>
      <c r="BV91" s="612"/>
      <c r="BW91" s="612"/>
      <c r="BX91" s="612"/>
      <c r="BY91" s="612"/>
      <c r="BZ91" s="612"/>
      <c r="CA91" s="612"/>
      <c r="CB91" s="612"/>
      <c r="CC91" s="612"/>
      <c r="CD91" s="612"/>
      <c r="CE91" s="612"/>
      <c r="CF91" s="612"/>
      <c r="CG91" s="612"/>
      <c r="CH91" s="612"/>
      <c r="CI91" s="612"/>
      <c r="CJ91" s="612"/>
      <c r="CK91" s="612"/>
      <c r="CL91" s="612"/>
      <c r="CM91" s="612"/>
      <c r="CN91" s="612"/>
      <c r="CO91" s="612"/>
      <c r="CP91" s="612"/>
      <c r="CQ91" s="612"/>
      <c r="CR91" s="612"/>
      <c r="CS91" s="612"/>
      <c r="CT91" s="612"/>
      <c r="CU91" s="612"/>
      <c r="CV91" s="612"/>
      <c r="CW91" s="612"/>
      <c r="CX91" s="612"/>
      <c r="CY91" s="612"/>
      <c r="CZ91" s="612"/>
      <c r="DA91" s="612"/>
      <c r="DB91" s="612"/>
      <c r="DC91" s="612"/>
      <c r="DD91" s="612"/>
      <c r="DE91" s="612"/>
      <c r="DF91" s="612"/>
      <c r="DG91" s="612"/>
      <c r="DH91" s="612"/>
      <c r="DI91" s="612"/>
      <c r="DJ91" s="612"/>
      <c r="DK91" s="612"/>
      <c r="DL91" s="612"/>
      <c r="DM91" s="612"/>
      <c r="DN91" s="612"/>
      <c r="DO91" s="612"/>
      <c r="DP91" s="612"/>
      <c r="DQ91" s="612"/>
      <c r="DR91" s="612"/>
      <c r="DS91" s="612"/>
      <c r="DT91" s="612"/>
      <c r="DU91" s="612"/>
      <c r="DV91" s="612"/>
      <c r="DW91" s="612"/>
      <c r="DX91" s="612"/>
      <c r="DY91" s="612"/>
      <c r="DZ91" s="612"/>
      <c r="EA91" s="612"/>
      <c r="EB91" s="612"/>
      <c r="EC91" s="612"/>
      <c r="ED91" s="612"/>
      <c r="EE91" s="612"/>
      <c r="EF91" s="612"/>
      <c r="EG91" s="612"/>
      <c r="EH91" s="612"/>
      <c r="EI91" s="612"/>
      <c r="EJ91" s="612"/>
      <c r="EK91" s="612"/>
      <c r="EL91" s="612"/>
      <c r="EM91" s="612"/>
      <c r="EN91" s="612"/>
      <c r="EO91" s="612"/>
      <c r="EP91" s="612"/>
      <c r="EQ91" s="612"/>
      <c r="ER91" s="612"/>
      <c r="ES91" s="612"/>
      <c r="ET91" s="612"/>
      <c r="EU91" s="612"/>
      <c r="EV91" s="612"/>
      <c r="EW91" s="612"/>
      <c r="EX91" s="612"/>
      <c r="EY91" s="612"/>
      <c r="EZ91" s="612"/>
      <c r="FA91" s="612"/>
      <c r="FB91" s="612"/>
      <c r="FC91" s="612"/>
      <c r="FD91" s="612"/>
      <c r="FE91" s="612"/>
      <c r="FF91" s="612"/>
      <c r="FG91" s="612"/>
      <c r="FH91" s="612"/>
      <c r="FI91" s="612"/>
      <c r="FJ91" s="612"/>
      <c r="FK91" s="612"/>
      <c r="FL91" s="612"/>
      <c r="FM91" s="612"/>
      <c r="FN91" s="612"/>
      <c r="FO91" s="612"/>
      <c r="FP91" s="612"/>
      <c r="FQ91" s="612"/>
      <c r="FR91" s="612"/>
      <c r="FS91" s="612"/>
      <c r="FT91" s="612"/>
      <c r="FU91" s="612"/>
      <c r="FV91" s="612"/>
      <c r="FW91" s="612"/>
      <c r="FX91" s="612"/>
      <c r="FY91" s="612"/>
      <c r="FZ91" s="612"/>
      <c r="GA91" s="612"/>
      <c r="GB91" s="612"/>
      <c r="GC91" s="612"/>
      <c r="GD91" s="612"/>
      <c r="GE91" s="612"/>
      <c r="GF91" s="612"/>
      <c r="GG91" s="612"/>
      <c r="GH91" s="612"/>
      <c r="GI91" s="612"/>
      <c r="GJ91" s="612"/>
      <c r="GK91" s="612"/>
      <c r="GL91" s="612"/>
      <c r="GM91" s="612"/>
      <c r="GN91" s="612"/>
      <c r="GO91" s="612"/>
      <c r="GP91" s="612"/>
      <c r="GQ91" s="612"/>
      <c r="GR91" s="612"/>
      <c r="GS91" s="612"/>
      <c r="GT91" s="612"/>
      <c r="GU91" s="612"/>
      <c r="GV91" s="612"/>
      <c r="GW91" s="612"/>
      <c r="GX91" s="612"/>
      <c r="GY91" s="612"/>
      <c r="GZ91" s="612"/>
      <c r="HA91" s="612"/>
      <c r="HB91" s="612"/>
      <c r="HC91" s="612"/>
      <c r="HD91" s="612"/>
      <c r="HE91" s="612"/>
      <c r="HF91" s="612"/>
      <c r="HG91" s="612"/>
      <c r="HH91" s="612"/>
      <c r="HI91" s="612"/>
      <c r="HJ91" s="612"/>
      <c r="HK91" s="612"/>
      <c r="HL91" s="612"/>
      <c r="HM91" s="612"/>
      <c r="HN91" s="612"/>
      <c r="HO91" s="612"/>
      <c r="HP91" s="612"/>
      <c r="HQ91" s="612"/>
      <c r="HR91" s="612"/>
      <c r="HS91" s="612"/>
      <c r="HT91" s="612"/>
      <c r="HU91" s="612"/>
      <c r="HV91" s="612"/>
      <c r="HW91" s="612"/>
      <c r="HX91" s="612"/>
      <c r="HY91" s="612"/>
      <c r="HZ91" s="612"/>
      <c r="IA91" s="612"/>
      <c r="IB91" s="612"/>
      <c r="IC91" s="612"/>
      <c r="ID91" s="612"/>
      <c r="IE91" s="612"/>
      <c r="IF91" s="612"/>
      <c r="IG91" s="612"/>
      <c r="IH91" s="612"/>
      <c r="II91" s="612"/>
      <c r="IJ91" s="612"/>
    </row>
    <row r="92" spans="1:245" s="14" customFormat="1" ht="46.8" hidden="1">
      <c r="A92" s="379" t="s">
        <v>299</v>
      </c>
      <c r="B92" s="221" t="s">
        <v>68</v>
      </c>
      <c r="C92" s="222" t="s">
        <v>81</v>
      </c>
      <c r="D92" s="558" t="s">
        <v>228</v>
      </c>
      <c r="E92" s="352" t="s">
        <v>300</v>
      </c>
      <c r="F92" s="391"/>
      <c r="G92" s="273">
        <f>+G93</f>
        <v>0</v>
      </c>
      <c r="H92" s="273">
        <f>+H93</f>
        <v>0</v>
      </c>
      <c r="I92" s="273">
        <f>+I93</f>
        <v>0</v>
      </c>
      <c r="J92" s="612"/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</row>
    <row r="93" spans="1:245" s="14" customFormat="1" ht="31.2" hidden="1">
      <c r="A93" s="379" t="s">
        <v>301</v>
      </c>
      <c r="B93" s="221" t="s">
        <v>68</v>
      </c>
      <c r="C93" s="222" t="s">
        <v>81</v>
      </c>
      <c r="D93" s="558" t="s">
        <v>228</v>
      </c>
      <c r="E93" s="352" t="s">
        <v>300</v>
      </c>
      <c r="F93" s="371" t="s">
        <v>221</v>
      </c>
      <c r="G93" s="273"/>
      <c r="H93" s="273"/>
      <c r="I93" s="273"/>
      <c r="J93" s="612"/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</row>
    <row r="94" spans="1:245" s="14" customFormat="1" ht="31.2">
      <c r="A94" s="202" t="s">
        <v>622</v>
      </c>
      <c r="B94" s="221" t="s">
        <v>68</v>
      </c>
      <c r="C94" s="222" t="s">
        <v>81</v>
      </c>
      <c r="D94" s="558" t="s">
        <v>228</v>
      </c>
      <c r="E94" s="352" t="s">
        <v>621</v>
      </c>
      <c r="F94" s="391"/>
      <c r="G94" s="273">
        <f>+G95</f>
        <v>936086</v>
      </c>
      <c r="H94" s="273">
        <f>+H95</f>
        <v>0</v>
      </c>
      <c r="I94" s="273">
        <f>+I95</f>
        <v>0</v>
      </c>
      <c r="J94" s="612"/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</row>
    <row r="95" spans="1:245" s="612" customFormat="1" ht="31.2">
      <c r="A95" s="30" t="s">
        <v>247</v>
      </c>
      <c r="B95" s="139" t="s">
        <v>68</v>
      </c>
      <c r="C95" s="140" t="s">
        <v>81</v>
      </c>
      <c r="D95" s="558" t="s">
        <v>228</v>
      </c>
      <c r="E95" s="352" t="s">
        <v>621</v>
      </c>
      <c r="F95" s="626" t="s">
        <v>71</v>
      </c>
      <c r="G95" s="627">
        <v>936086</v>
      </c>
      <c r="H95" s="627">
        <v>0</v>
      </c>
      <c r="I95" s="627">
        <v>0</v>
      </c>
    </row>
    <row r="96" spans="1:245" s="612" customFormat="1" ht="17.399999999999999">
      <c r="A96" s="355" t="s">
        <v>83</v>
      </c>
      <c r="B96" s="353" t="s">
        <v>68</v>
      </c>
      <c r="C96" s="354" t="s">
        <v>84</v>
      </c>
      <c r="D96" s="452"/>
      <c r="E96" s="453"/>
      <c r="F96" s="454"/>
      <c r="G96" s="476">
        <f>+G109+G102+G97</f>
        <v>1000</v>
      </c>
      <c r="H96" s="476">
        <f>+H109+H102+H97</f>
        <v>1000</v>
      </c>
      <c r="I96" s="476">
        <f>+I109+I102+I97</f>
        <v>1000</v>
      </c>
    </row>
    <row r="97" spans="1:9" s="612" customFormat="1" ht="78" hidden="1">
      <c r="A97" s="759" t="s">
        <v>540</v>
      </c>
      <c r="B97" s="760" t="s">
        <v>68</v>
      </c>
      <c r="C97" s="761" t="s">
        <v>84</v>
      </c>
      <c r="D97" s="762" t="s">
        <v>498</v>
      </c>
      <c r="E97" s="763" t="s">
        <v>186</v>
      </c>
      <c r="F97" s="764"/>
      <c r="G97" s="765">
        <f>G101</f>
        <v>0</v>
      </c>
      <c r="H97" s="765">
        <f>H101</f>
        <v>0</v>
      </c>
      <c r="I97" s="765">
        <f>I101</f>
        <v>0</v>
      </c>
    </row>
    <row r="98" spans="1:9" s="612" customFormat="1" ht="109.2" hidden="1">
      <c r="A98" s="99" t="s">
        <v>541</v>
      </c>
      <c r="B98" s="770" t="s">
        <v>68</v>
      </c>
      <c r="C98" s="766" t="s">
        <v>84</v>
      </c>
      <c r="D98" s="767" t="s">
        <v>499</v>
      </c>
      <c r="E98" s="768" t="s">
        <v>186</v>
      </c>
      <c r="F98" s="391"/>
      <c r="G98" s="758">
        <f>G101</f>
        <v>0</v>
      </c>
      <c r="H98" s="758">
        <f>H101</f>
        <v>0</v>
      </c>
      <c r="I98" s="758">
        <f>I101</f>
        <v>0</v>
      </c>
    </row>
    <row r="99" spans="1:9" s="612" customFormat="1" ht="62.4" hidden="1">
      <c r="A99" s="757" t="s">
        <v>527</v>
      </c>
      <c r="B99" s="770" t="s">
        <v>68</v>
      </c>
      <c r="C99" s="766" t="s">
        <v>84</v>
      </c>
      <c r="D99" s="767" t="s">
        <v>501</v>
      </c>
      <c r="E99" s="768" t="s">
        <v>190</v>
      </c>
      <c r="F99" s="391"/>
      <c r="G99" s="758">
        <f>G101</f>
        <v>0</v>
      </c>
      <c r="H99" s="758">
        <f>H101</f>
        <v>0</v>
      </c>
      <c r="I99" s="758">
        <f>I101</f>
        <v>0</v>
      </c>
    </row>
    <row r="100" spans="1:9" s="612" customFormat="1" ht="17.399999999999999" hidden="1">
      <c r="A100" s="757" t="s">
        <v>302</v>
      </c>
      <c r="B100" s="770" t="s">
        <v>68</v>
      </c>
      <c r="C100" s="766" t="s">
        <v>84</v>
      </c>
      <c r="D100" s="767" t="s">
        <v>499</v>
      </c>
      <c r="E100" s="768" t="s">
        <v>500</v>
      </c>
      <c r="F100" s="391"/>
      <c r="G100" s="758">
        <f>G101</f>
        <v>0</v>
      </c>
      <c r="H100" s="758">
        <f>H101</f>
        <v>0</v>
      </c>
      <c r="I100" s="758">
        <f>I101</f>
        <v>0</v>
      </c>
    </row>
    <row r="101" spans="1:9" s="612" customFormat="1" ht="31.2" hidden="1">
      <c r="A101" s="30" t="s">
        <v>247</v>
      </c>
      <c r="B101" s="770" t="s">
        <v>68</v>
      </c>
      <c r="C101" s="766" t="s">
        <v>84</v>
      </c>
      <c r="D101" s="767" t="s">
        <v>499</v>
      </c>
      <c r="E101" s="768" t="s">
        <v>500</v>
      </c>
      <c r="F101" s="391" t="s">
        <v>71</v>
      </c>
      <c r="G101" s="769"/>
      <c r="H101" s="769"/>
      <c r="I101" s="769"/>
    </row>
    <row r="102" spans="1:9" s="612" customFormat="1" ht="78" hidden="1">
      <c r="A102" s="245" t="s">
        <v>533</v>
      </c>
      <c r="B102" s="455" t="s">
        <v>68</v>
      </c>
      <c r="C102" s="456" t="s">
        <v>84</v>
      </c>
      <c r="D102" s="252" t="s">
        <v>102</v>
      </c>
      <c r="E102" s="457" t="s">
        <v>186</v>
      </c>
      <c r="F102" s="458"/>
      <c r="G102" s="274">
        <f>G103</f>
        <v>0</v>
      </c>
      <c r="H102" s="274">
        <f>H103</f>
        <v>0</v>
      </c>
      <c r="I102" s="274">
        <f>I103</f>
        <v>0</v>
      </c>
    </row>
    <row r="103" spans="1:9" s="612" customFormat="1" ht="110.25" hidden="1" customHeight="1">
      <c r="A103" s="226" t="s">
        <v>536</v>
      </c>
      <c r="B103" s="221" t="s">
        <v>68</v>
      </c>
      <c r="C103" s="222" t="s">
        <v>84</v>
      </c>
      <c r="D103" s="154" t="s">
        <v>200</v>
      </c>
      <c r="E103" s="190" t="s">
        <v>186</v>
      </c>
      <c r="F103" s="391"/>
      <c r="G103" s="273">
        <f>+G104</f>
        <v>0</v>
      </c>
      <c r="H103" s="273">
        <f>+H104</f>
        <v>0</v>
      </c>
      <c r="I103" s="273">
        <f>+I104</f>
        <v>0</v>
      </c>
    </row>
    <row r="104" spans="1:9" s="612" customFormat="1" ht="46.8" hidden="1">
      <c r="A104" s="202" t="s">
        <v>524</v>
      </c>
      <c r="B104" s="221" t="s">
        <v>68</v>
      </c>
      <c r="C104" s="222" t="s">
        <v>84</v>
      </c>
      <c r="D104" s="154" t="s">
        <v>200</v>
      </c>
      <c r="E104" s="190" t="s">
        <v>190</v>
      </c>
      <c r="F104" s="391"/>
      <c r="G104" s="273">
        <f>+G105+G107</f>
        <v>0</v>
      </c>
      <c r="H104" s="273">
        <f>+H105+H107</f>
        <v>0</v>
      </c>
      <c r="I104" s="273">
        <f>+I105+I107</f>
        <v>0</v>
      </c>
    </row>
    <row r="105" spans="1:9" s="612" customFormat="1" ht="47.25" hidden="1" customHeight="1">
      <c r="A105" s="192" t="s">
        <v>414</v>
      </c>
      <c r="B105" s="221" t="s">
        <v>68</v>
      </c>
      <c r="C105" s="222" t="s">
        <v>84</v>
      </c>
      <c r="D105" s="154" t="s">
        <v>200</v>
      </c>
      <c r="E105" s="190" t="s">
        <v>303</v>
      </c>
      <c r="F105" s="391"/>
      <c r="G105" s="273">
        <f>+G106</f>
        <v>0</v>
      </c>
      <c r="H105" s="273">
        <f>+H106</f>
        <v>0</v>
      </c>
      <c r="I105" s="273">
        <f>+I106</f>
        <v>0</v>
      </c>
    </row>
    <row r="106" spans="1:9" s="612" customFormat="1" ht="31.2" hidden="1">
      <c r="A106" s="225" t="s">
        <v>247</v>
      </c>
      <c r="B106" s="221" t="s">
        <v>68</v>
      </c>
      <c r="C106" s="222" t="s">
        <v>84</v>
      </c>
      <c r="D106" s="154" t="s">
        <v>200</v>
      </c>
      <c r="E106" s="190" t="s">
        <v>303</v>
      </c>
      <c r="F106" s="371" t="s">
        <v>71</v>
      </c>
      <c r="G106" s="526"/>
      <c r="H106" s="526">
        <v>0</v>
      </c>
      <c r="I106" s="526">
        <v>0</v>
      </c>
    </row>
    <row r="107" spans="1:9" s="612" customFormat="1" ht="46.8" hidden="1">
      <c r="A107" s="379" t="s">
        <v>415</v>
      </c>
      <c r="B107" s="221" t="s">
        <v>68</v>
      </c>
      <c r="C107" s="222" t="s">
        <v>84</v>
      </c>
      <c r="D107" s="154" t="s">
        <v>200</v>
      </c>
      <c r="E107" s="190" t="s">
        <v>304</v>
      </c>
      <c r="F107" s="371"/>
      <c r="G107" s="273">
        <f>+G108</f>
        <v>0</v>
      </c>
      <c r="H107" s="273">
        <f>+H108</f>
        <v>0</v>
      </c>
      <c r="I107" s="273">
        <f>+I108</f>
        <v>0</v>
      </c>
    </row>
    <row r="108" spans="1:9" s="612" customFormat="1" ht="31.2" hidden="1">
      <c r="A108" s="30" t="s">
        <v>247</v>
      </c>
      <c r="B108" s="221" t="s">
        <v>68</v>
      </c>
      <c r="C108" s="222" t="s">
        <v>84</v>
      </c>
      <c r="D108" s="154" t="s">
        <v>200</v>
      </c>
      <c r="E108" s="190" t="s">
        <v>304</v>
      </c>
      <c r="F108" s="371" t="s">
        <v>71</v>
      </c>
      <c r="G108" s="526"/>
      <c r="H108" s="526">
        <v>0</v>
      </c>
      <c r="I108" s="526">
        <v>0</v>
      </c>
    </row>
    <row r="109" spans="1:9" s="612" customFormat="1" ht="62.4">
      <c r="A109" s="484" t="s">
        <v>542</v>
      </c>
      <c r="B109" s="455" t="s">
        <v>68</v>
      </c>
      <c r="C109" s="456" t="s">
        <v>84</v>
      </c>
      <c r="D109" s="460" t="s">
        <v>232</v>
      </c>
      <c r="E109" s="461" t="s">
        <v>180</v>
      </c>
      <c r="F109" s="462"/>
      <c r="G109" s="277">
        <f>G110</f>
        <v>1000</v>
      </c>
      <c r="H109" s="277">
        <f>H110</f>
        <v>1000</v>
      </c>
      <c r="I109" s="277">
        <f>I110</f>
        <v>1000</v>
      </c>
    </row>
    <row r="110" spans="1:9" s="612" customFormat="1" ht="78">
      <c r="A110" s="225" t="s">
        <v>627</v>
      </c>
      <c r="B110" s="221" t="s">
        <v>68</v>
      </c>
      <c r="C110" s="222" t="s">
        <v>84</v>
      </c>
      <c r="D110" s="421" t="s">
        <v>233</v>
      </c>
      <c r="E110" s="422" t="s">
        <v>180</v>
      </c>
      <c r="F110" s="391"/>
      <c r="G110" s="273">
        <f>+G111</f>
        <v>1000</v>
      </c>
      <c r="H110" s="273">
        <f t="shared" ref="H110:I112" si="10">+H111</f>
        <v>1000</v>
      </c>
      <c r="I110" s="273">
        <f t="shared" si="10"/>
        <v>1000</v>
      </c>
    </row>
    <row r="111" spans="1:9" s="612" customFormat="1" ht="46.8">
      <c r="A111" s="225" t="s">
        <v>435</v>
      </c>
      <c r="B111" s="221" t="s">
        <v>68</v>
      </c>
      <c r="C111" s="222" t="s">
        <v>84</v>
      </c>
      <c r="D111" s="421" t="s">
        <v>233</v>
      </c>
      <c r="E111" s="422" t="s">
        <v>190</v>
      </c>
      <c r="F111" s="391"/>
      <c r="G111" s="273">
        <f>+G112</f>
        <v>1000</v>
      </c>
      <c r="H111" s="273">
        <f t="shared" si="10"/>
        <v>1000</v>
      </c>
      <c r="I111" s="273">
        <f t="shared" si="10"/>
        <v>1000</v>
      </c>
    </row>
    <row r="112" spans="1:9" s="612" customFormat="1" ht="36" customHeight="1">
      <c r="A112" s="225" t="s">
        <v>234</v>
      </c>
      <c r="B112" s="221" t="s">
        <v>68</v>
      </c>
      <c r="C112" s="222" t="s">
        <v>84</v>
      </c>
      <c r="D112" s="421" t="s">
        <v>233</v>
      </c>
      <c r="E112" s="422" t="s">
        <v>436</v>
      </c>
      <c r="F112" s="391"/>
      <c r="G112" s="273">
        <f>+G113</f>
        <v>1000</v>
      </c>
      <c r="H112" s="273">
        <f t="shared" si="10"/>
        <v>1000</v>
      </c>
      <c r="I112" s="273">
        <f t="shared" si="10"/>
        <v>1000</v>
      </c>
    </row>
    <row r="113" spans="1:9" s="612" customFormat="1" ht="31.2">
      <c r="A113" s="684" t="s">
        <v>247</v>
      </c>
      <c r="B113" s="139" t="s">
        <v>68</v>
      </c>
      <c r="C113" s="140" t="s">
        <v>84</v>
      </c>
      <c r="D113" s="369" t="s">
        <v>233</v>
      </c>
      <c r="E113" s="370" t="s">
        <v>436</v>
      </c>
      <c r="F113" s="626" t="s">
        <v>71</v>
      </c>
      <c r="G113" s="627">
        <v>1000</v>
      </c>
      <c r="H113" s="627">
        <v>1000</v>
      </c>
      <c r="I113" s="627">
        <v>1000</v>
      </c>
    </row>
    <row r="114" spans="1:9" s="612" customFormat="1" ht="17.399999999999999">
      <c r="A114" s="96" t="s">
        <v>85</v>
      </c>
      <c r="B114" s="121" t="s">
        <v>86</v>
      </c>
      <c r="C114" s="121"/>
      <c r="D114" s="141"/>
      <c r="E114" s="142"/>
      <c r="F114" s="121"/>
      <c r="G114" s="477">
        <f>SUM(G115+G121)</f>
        <v>2169270</v>
      </c>
      <c r="H114" s="477">
        <f>SUM(H115+H121)</f>
        <v>10000</v>
      </c>
      <c r="I114" s="477">
        <f>SUM(I115+I121)</f>
        <v>10000</v>
      </c>
    </row>
    <row r="115" spans="1:9" s="612" customFormat="1" ht="17.399999999999999">
      <c r="A115" s="205" t="s">
        <v>191</v>
      </c>
      <c r="B115" s="199" t="s">
        <v>86</v>
      </c>
      <c r="C115" s="199" t="s">
        <v>63</v>
      </c>
      <c r="D115" s="206"/>
      <c r="E115" s="207"/>
      <c r="F115" s="199"/>
      <c r="G115" s="527">
        <f>SUM(G116)</f>
        <v>160000</v>
      </c>
      <c r="H115" s="527">
        <f t="shared" ref="H115:I119" si="11">SUM(H116)</f>
        <v>0</v>
      </c>
      <c r="I115" s="527">
        <f t="shared" si="11"/>
        <v>0</v>
      </c>
    </row>
    <row r="116" spans="1:9" s="14" customFormat="1" ht="78">
      <c r="A116" s="242" t="s">
        <v>533</v>
      </c>
      <c r="B116" s="196" t="s">
        <v>86</v>
      </c>
      <c r="C116" s="196" t="s">
        <v>63</v>
      </c>
      <c r="D116" s="197" t="s">
        <v>102</v>
      </c>
      <c r="E116" s="198" t="s">
        <v>186</v>
      </c>
      <c r="F116" s="196"/>
      <c r="G116" s="521">
        <f>SUM(G117)</f>
        <v>160000</v>
      </c>
      <c r="H116" s="521">
        <f t="shared" si="11"/>
        <v>0</v>
      </c>
      <c r="I116" s="521">
        <f t="shared" si="11"/>
        <v>0</v>
      </c>
    </row>
    <row r="117" spans="1:9" s="14" customFormat="1" ht="95.25" customHeight="1">
      <c r="A117" s="194" t="s">
        <v>534</v>
      </c>
      <c r="B117" s="243" t="s">
        <v>86</v>
      </c>
      <c r="C117" s="243" t="s">
        <v>63</v>
      </c>
      <c r="D117" s="154" t="s">
        <v>103</v>
      </c>
      <c r="E117" s="190" t="s">
        <v>186</v>
      </c>
      <c r="F117" s="189"/>
      <c r="G117" s="528">
        <f>SUM(G118)</f>
        <v>160000</v>
      </c>
      <c r="H117" s="528">
        <f t="shared" si="11"/>
        <v>0</v>
      </c>
      <c r="I117" s="528">
        <f t="shared" si="11"/>
        <v>0</v>
      </c>
    </row>
    <row r="118" spans="1:9" s="14" customFormat="1" ht="48" customHeight="1">
      <c r="A118" s="195" t="s">
        <v>535</v>
      </c>
      <c r="B118" s="243" t="s">
        <v>86</v>
      </c>
      <c r="C118" s="243" t="s">
        <v>63</v>
      </c>
      <c r="D118" s="154" t="s">
        <v>103</v>
      </c>
      <c r="E118" s="190" t="s">
        <v>190</v>
      </c>
      <c r="F118" s="189"/>
      <c r="G118" s="528">
        <f>SUM(G119)</f>
        <v>160000</v>
      </c>
      <c r="H118" s="528">
        <f t="shared" si="11"/>
        <v>0</v>
      </c>
      <c r="I118" s="528">
        <f t="shared" si="11"/>
        <v>0</v>
      </c>
    </row>
    <row r="119" spans="1:9" s="14" customFormat="1" ht="17.25" customHeight="1">
      <c r="A119" s="192" t="s">
        <v>193</v>
      </c>
      <c r="B119" s="243" t="s">
        <v>86</v>
      </c>
      <c r="C119" s="243" t="s">
        <v>63</v>
      </c>
      <c r="D119" s="154" t="s">
        <v>103</v>
      </c>
      <c r="E119" s="190" t="s">
        <v>192</v>
      </c>
      <c r="F119" s="189"/>
      <c r="G119" s="528">
        <f>SUM(G120)</f>
        <v>160000</v>
      </c>
      <c r="H119" s="528">
        <f t="shared" si="11"/>
        <v>0</v>
      </c>
      <c r="I119" s="528">
        <f t="shared" si="11"/>
        <v>0</v>
      </c>
    </row>
    <row r="120" spans="1:9" s="14" customFormat="1" ht="31.2">
      <c r="A120" s="94" t="s">
        <v>247</v>
      </c>
      <c r="B120" s="243" t="s">
        <v>86</v>
      </c>
      <c r="C120" s="243" t="s">
        <v>63</v>
      </c>
      <c r="D120" s="154" t="s">
        <v>103</v>
      </c>
      <c r="E120" s="190" t="s">
        <v>192</v>
      </c>
      <c r="F120" s="243" t="s">
        <v>71</v>
      </c>
      <c r="G120" s="244">
        <v>160000</v>
      </c>
      <c r="H120" s="244">
        <v>0</v>
      </c>
      <c r="I120" s="244">
        <v>0</v>
      </c>
    </row>
    <row r="121" spans="1:9" s="604" customFormat="1">
      <c r="A121" s="97" t="s">
        <v>87</v>
      </c>
      <c r="B121" s="126" t="s">
        <v>86</v>
      </c>
      <c r="C121" s="126" t="s">
        <v>79</v>
      </c>
      <c r="D121" s="143"/>
      <c r="E121" s="144"/>
      <c r="F121" s="126"/>
      <c r="G121" s="191">
        <f>SUM(G122+G127)</f>
        <v>2009270</v>
      </c>
      <c r="H121" s="191">
        <f>SUM(H122+H127)</f>
        <v>10000</v>
      </c>
      <c r="I121" s="191">
        <f>SUM(I122+I127)</f>
        <v>10000</v>
      </c>
    </row>
    <row r="122" spans="1:9" s="604" customFormat="1" ht="78">
      <c r="A122" s="242" t="s">
        <v>533</v>
      </c>
      <c r="B122" s="196" t="s">
        <v>86</v>
      </c>
      <c r="C122" s="216" t="s">
        <v>79</v>
      </c>
      <c r="D122" s="217" t="s">
        <v>102</v>
      </c>
      <c r="E122" s="218" t="s">
        <v>186</v>
      </c>
      <c r="F122" s="219"/>
      <c r="G122" s="220">
        <f>+G123</f>
        <v>10000</v>
      </c>
      <c r="H122" s="220">
        <f>+H123</f>
        <v>10000</v>
      </c>
      <c r="I122" s="220">
        <f>+I123</f>
        <v>10000</v>
      </c>
    </row>
    <row r="123" spans="1:9" s="604" customFormat="1" ht="95.25" customHeight="1">
      <c r="A123" s="202" t="s">
        <v>534</v>
      </c>
      <c r="B123" s="221" t="s">
        <v>86</v>
      </c>
      <c r="C123" s="222" t="s">
        <v>79</v>
      </c>
      <c r="D123" s="152" t="s">
        <v>103</v>
      </c>
      <c r="E123" s="153" t="s">
        <v>186</v>
      </c>
      <c r="F123" s="223"/>
      <c r="G123" s="273">
        <f>+G125</f>
        <v>10000</v>
      </c>
      <c r="H123" s="273">
        <f>+H125</f>
        <v>10000</v>
      </c>
      <c r="I123" s="273">
        <f>+I125</f>
        <v>10000</v>
      </c>
    </row>
    <row r="124" spans="1:9" s="604" customFormat="1" ht="48" customHeight="1">
      <c r="A124" s="795" t="s">
        <v>543</v>
      </c>
      <c r="B124" s="221" t="s">
        <v>86</v>
      </c>
      <c r="C124" s="222" t="s">
        <v>79</v>
      </c>
      <c r="D124" s="152" t="s">
        <v>103</v>
      </c>
      <c r="E124" s="153" t="s">
        <v>190</v>
      </c>
      <c r="F124" s="223"/>
      <c r="G124" s="528">
        <f t="shared" ref="G124:I125" si="12">SUM(G125)</f>
        <v>10000</v>
      </c>
      <c r="H124" s="528">
        <f t="shared" si="12"/>
        <v>10000</v>
      </c>
      <c r="I124" s="528">
        <f t="shared" si="12"/>
        <v>10000</v>
      </c>
    </row>
    <row r="125" spans="1:9" s="604" customFormat="1" ht="18.75" customHeight="1">
      <c r="A125" s="224" t="s">
        <v>104</v>
      </c>
      <c r="B125" s="221" t="s">
        <v>86</v>
      </c>
      <c r="C125" s="222" t="s">
        <v>79</v>
      </c>
      <c r="D125" s="152" t="s">
        <v>103</v>
      </c>
      <c r="E125" s="153" t="s">
        <v>195</v>
      </c>
      <c r="F125" s="223"/>
      <c r="G125" s="273">
        <f t="shared" si="12"/>
        <v>10000</v>
      </c>
      <c r="H125" s="273">
        <f t="shared" si="12"/>
        <v>10000</v>
      </c>
      <c r="I125" s="273">
        <f t="shared" si="12"/>
        <v>10000</v>
      </c>
    </row>
    <row r="126" spans="1:9" s="604" customFormat="1" ht="31.2">
      <c r="A126" s="94" t="s">
        <v>247</v>
      </c>
      <c r="B126" s="139" t="s">
        <v>86</v>
      </c>
      <c r="C126" s="140" t="s">
        <v>79</v>
      </c>
      <c r="D126" s="145" t="s">
        <v>103</v>
      </c>
      <c r="E126" s="146" t="s">
        <v>195</v>
      </c>
      <c r="F126" s="581" t="s">
        <v>71</v>
      </c>
      <c r="G126" s="582">
        <v>10000</v>
      </c>
      <c r="H126" s="582">
        <v>10000</v>
      </c>
      <c r="I126" s="582">
        <v>10000</v>
      </c>
    </row>
    <row r="127" spans="1:9" s="604" customFormat="1" ht="64.5" customHeight="1">
      <c r="A127" s="815" t="s">
        <v>528</v>
      </c>
      <c r="B127" s="747" t="s">
        <v>86</v>
      </c>
      <c r="C127" s="748" t="s">
        <v>79</v>
      </c>
      <c r="D127" s="749" t="s">
        <v>503</v>
      </c>
      <c r="E127" s="750" t="s">
        <v>496</v>
      </c>
      <c r="F127" s="751"/>
      <c r="G127" s="375">
        <f>G128</f>
        <v>1999270</v>
      </c>
      <c r="H127" s="375">
        <f>H131</f>
        <v>0</v>
      </c>
      <c r="I127" s="375">
        <f>I131</f>
        <v>0</v>
      </c>
    </row>
    <row r="128" spans="1:9" s="604" customFormat="1" ht="48" customHeight="1">
      <c r="A128" s="30" t="s">
        <v>628</v>
      </c>
      <c r="B128" s="139" t="s">
        <v>86</v>
      </c>
      <c r="C128" s="140" t="s">
        <v>79</v>
      </c>
      <c r="D128" s="145" t="s">
        <v>235</v>
      </c>
      <c r="E128" s="146" t="s">
        <v>186</v>
      </c>
      <c r="F128" s="581"/>
      <c r="G128" s="273">
        <f>G131+G132</f>
        <v>1999270</v>
      </c>
      <c r="H128" s="273">
        <f>H131</f>
        <v>0</v>
      </c>
      <c r="I128" s="273">
        <f>I131</f>
        <v>0</v>
      </c>
    </row>
    <row r="129" spans="1:9" s="604" customFormat="1" ht="48.75" customHeight="1">
      <c r="A129" s="30" t="s">
        <v>624</v>
      </c>
      <c r="B129" s="139" t="s">
        <v>86</v>
      </c>
      <c r="C129" s="140" t="s">
        <v>79</v>
      </c>
      <c r="D129" s="145" t="s">
        <v>235</v>
      </c>
      <c r="E129" s="146" t="s">
        <v>190</v>
      </c>
      <c r="F129" s="581"/>
      <c r="G129" s="273">
        <f>G131</f>
        <v>1399489</v>
      </c>
      <c r="H129" s="273">
        <f>H131</f>
        <v>0</v>
      </c>
      <c r="I129" s="273">
        <f>I131</f>
        <v>0</v>
      </c>
    </row>
    <row r="130" spans="1:9" s="604" customFormat="1" ht="34.950000000000003" customHeight="1">
      <c r="A130" s="30" t="s">
        <v>590</v>
      </c>
      <c r="B130" s="139" t="s">
        <v>86</v>
      </c>
      <c r="C130" s="140" t="s">
        <v>79</v>
      </c>
      <c r="D130" s="145" t="s">
        <v>235</v>
      </c>
      <c r="E130" s="146" t="s">
        <v>591</v>
      </c>
      <c r="F130" s="581"/>
      <c r="G130" s="273">
        <f>G131</f>
        <v>1399489</v>
      </c>
      <c r="H130" s="273">
        <f>H131</f>
        <v>0</v>
      </c>
      <c r="I130" s="273">
        <f>I131</f>
        <v>0</v>
      </c>
    </row>
    <row r="131" spans="1:9" s="604" customFormat="1" ht="31.2">
      <c r="A131" s="670" t="s">
        <v>247</v>
      </c>
      <c r="B131" s="139" t="s">
        <v>86</v>
      </c>
      <c r="C131" s="140" t="s">
        <v>79</v>
      </c>
      <c r="D131" s="145" t="s">
        <v>235</v>
      </c>
      <c r="E131" s="146" t="s">
        <v>591</v>
      </c>
      <c r="F131" s="581" t="s">
        <v>71</v>
      </c>
      <c r="G131" s="582">
        <v>1399489</v>
      </c>
      <c r="H131" s="582"/>
      <c r="I131" s="582"/>
    </row>
    <row r="132" spans="1:9" s="604" customFormat="1" ht="31.2">
      <c r="A132" s="813" t="s">
        <v>590</v>
      </c>
      <c r="B132" s="139" t="s">
        <v>86</v>
      </c>
      <c r="C132" s="140" t="s">
        <v>79</v>
      </c>
      <c r="D132" s="145" t="s">
        <v>235</v>
      </c>
      <c r="E132" s="146" t="s">
        <v>623</v>
      </c>
      <c r="F132" s="581"/>
      <c r="G132" s="273">
        <v>599781</v>
      </c>
      <c r="H132" s="273"/>
      <c r="I132" s="273"/>
    </row>
    <row r="133" spans="1:9" s="604" customFormat="1" ht="31.2">
      <c r="A133" s="670" t="s">
        <v>247</v>
      </c>
      <c r="B133" s="139" t="s">
        <v>86</v>
      </c>
      <c r="C133" s="140" t="s">
        <v>79</v>
      </c>
      <c r="D133" s="145" t="s">
        <v>235</v>
      </c>
      <c r="E133" s="146" t="s">
        <v>623</v>
      </c>
      <c r="F133" s="581" t="s">
        <v>71</v>
      </c>
      <c r="G133" s="582">
        <v>599781</v>
      </c>
      <c r="H133" s="582"/>
      <c r="I133" s="582"/>
    </row>
    <row r="134" spans="1:9" ht="15.6">
      <c r="A134" s="92" t="s">
        <v>88</v>
      </c>
      <c r="B134" s="100" t="s">
        <v>89</v>
      </c>
      <c r="C134" s="100"/>
      <c r="D134" s="141"/>
      <c r="E134" s="142"/>
      <c r="F134" s="100"/>
      <c r="G134" s="184">
        <f>+G135+G145</f>
        <v>40000</v>
      </c>
      <c r="H134" s="184">
        <f>+H135+H145</f>
        <v>0</v>
      </c>
      <c r="I134" s="184">
        <f>+I135+I145</f>
        <v>0</v>
      </c>
    </row>
    <row r="135" spans="1:9" ht="15.6" hidden="1">
      <c r="A135" s="93" t="s">
        <v>90</v>
      </c>
      <c r="B135" s="105" t="s">
        <v>89</v>
      </c>
      <c r="C135" s="105" t="s">
        <v>62</v>
      </c>
      <c r="D135" s="115"/>
      <c r="E135" s="116"/>
      <c r="F135" s="105"/>
      <c r="G135" s="183">
        <f t="shared" ref="G135:I136" si="13">+G136</f>
        <v>0</v>
      </c>
      <c r="H135" s="183">
        <f t="shared" si="13"/>
        <v>0</v>
      </c>
      <c r="I135" s="183">
        <f t="shared" si="13"/>
        <v>0</v>
      </c>
    </row>
    <row r="136" spans="1:9" ht="62.25" hidden="1" customHeight="1">
      <c r="A136" s="231" t="s">
        <v>531</v>
      </c>
      <c r="B136" s="232" t="s">
        <v>89</v>
      </c>
      <c r="C136" s="232" t="s">
        <v>62</v>
      </c>
      <c r="D136" s="197" t="s">
        <v>98</v>
      </c>
      <c r="E136" s="208" t="s">
        <v>186</v>
      </c>
      <c r="F136" s="209"/>
      <c r="G136" s="233">
        <f t="shared" si="13"/>
        <v>0</v>
      </c>
      <c r="H136" s="233">
        <f t="shared" si="13"/>
        <v>0</v>
      </c>
      <c r="I136" s="233">
        <f t="shared" si="13"/>
        <v>0</v>
      </c>
    </row>
    <row r="137" spans="1:9" ht="62.4" hidden="1">
      <c r="A137" s="225" t="s">
        <v>544</v>
      </c>
      <c r="B137" s="131" t="s">
        <v>89</v>
      </c>
      <c r="C137" s="131" t="s">
        <v>62</v>
      </c>
      <c r="D137" s="149" t="s">
        <v>99</v>
      </c>
      <c r="E137" s="150" t="s">
        <v>186</v>
      </c>
      <c r="F137" s="131"/>
      <c r="G137" s="530">
        <f>SUM(G138)</f>
        <v>0</v>
      </c>
      <c r="H137" s="530">
        <f>SUM(H138)</f>
        <v>0</v>
      </c>
      <c r="I137" s="530">
        <f>SUM(I138)</f>
        <v>0</v>
      </c>
    </row>
    <row r="138" spans="1:9" ht="31.2" hidden="1">
      <c r="A138" s="226" t="s">
        <v>196</v>
      </c>
      <c r="B138" s="131" t="s">
        <v>89</v>
      </c>
      <c r="C138" s="227" t="s">
        <v>62</v>
      </c>
      <c r="D138" s="149" t="s">
        <v>99</v>
      </c>
      <c r="E138" s="150" t="s">
        <v>190</v>
      </c>
      <c r="F138" s="228"/>
      <c r="G138" s="530">
        <f>SUM(G139+G141+G143)</f>
        <v>0</v>
      </c>
      <c r="H138" s="530">
        <f>SUM(H139+H141+H143)</f>
        <v>0</v>
      </c>
      <c r="I138" s="530">
        <f>SUM(I139+I141+I143)</f>
        <v>0</v>
      </c>
    </row>
    <row r="139" spans="1:9" ht="31.2" hidden="1">
      <c r="A139" s="642" t="s">
        <v>425</v>
      </c>
      <c r="B139" s="131" t="s">
        <v>89</v>
      </c>
      <c r="C139" s="227" t="s">
        <v>62</v>
      </c>
      <c r="D139" s="149" t="s">
        <v>99</v>
      </c>
      <c r="E139" s="150" t="s">
        <v>306</v>
      </c>
      <c r="F139" s="228"/>
      <c r="G139" s="530">
        <f>G140</f>
        <v>0</v>
      </c>
      <c r="H139" s="530">
        <f>H140</f>
        <v>0</v>
      </c>
      <c r="I139" s="530">
        <f>I140</f>
        <v>0</v>
      </c>
    </row>
    <row r="140" spans="1:9" ht="62.4" hidden="1">
      <c r="A140" s="30" t="s">
        <v>69</v>
      </c>
      <c r="B140" s="131" t="s">
        <v>89</v>
      </c>
      <c r="C140" s="227" t="s">
        <v>62</v>
      </c>
      <c r="D140" s="149" t="s">
        <v>99</v>
      </c>
      <c r="E140" s="150" t="s">
        <v>306</v>
      </c>
      <c r="F140" s="228" t="s">
        <v>64</v>
      </c>
      <c r="G140" s="532"/>
      <c r="H140" s="532"/>
      <c r="I140" s="532"/>
    </row>
    <row r="141" spans="1:9" ht="52.5" hidden="1" customHeight="1">
      <c r="A141" s="225" t="s">
        <v>325</v>
      </c>
      <c r="B141" s="131" t="s">
        <v>89</v>
      </c>
      <c r="C141" s="227" t="s">
        <v>62</v>
      </c>
      <c r="D141" s="154" t="s">
        <v>99</v>
      </c>
      <c r="E141" s="190" t="s">
        <v>307</v>
      </c>
      <c r="F141" s="228"/>
      <c r="G141" s="229">
        <f>G142</f>
        <v>0</v>
      </c>
      <c r="H141" s="229">
        <f>H142</f>
        <v>0</v>
      </c>
      <c r="I141" s="229">
        <f>I142</f>
        <v>0</v>
      </c>
    </row>
    <row r="142" spans="1:9" ht="32.25" hidden="1" customHeight="1">
      <c r="A142" s="30" t="s">
        <v>69</v>
      </c>
      <c r="B142" s="119" t="s">
        <v>89</v>
      </c>
      <c r="C142" s="119" t="s">
        <v>62</v>
      </c>
      <c r="D142" s="129" t="s">
        <v>99</v>
      </c>
      <c r="E142" s="147" t="s">
        <v>307</v>
      </c>
      <c r="F142" s="119" t="s">
        <v>64</v>
      </c>
      <c r="G142" s="187"/>
      <c r="H142" s="187"/>
      <c r="I142" s="187"/>
    </row>
    <row r="143" spans="1:9" ht="32.25" hidden="1" customHeight="1">
      <c r="A143" s="619" t="s">
        <v>100</v>
      </c>
      <c r="B143" s="119" t="s">
        <v>89</v>
      </c>
      <c r="C143" s="119" t="s">
        <v>62</v>
      </c>
      <c r="D143" s="129" t="s">
        <v>99</v>
      </c>
      <c r="E143" s="147" t="s">
        <v>328</v>
      </c>
      <c r="F143" s="119"/>
      <c r="G143" s="229">
        <f>SUM(G144:G144)</f>
        <v>0</v>
      </c>
      <c r="H143" s="229">
        <f>SUM(H144:H144)</f>
        <v>0</v>
      </c>
      <c r="I143" s="229">
        <f>SUM(I144:I144)</f>
        <v>0</v>
      </c>
    </row>
    <row r="144" spans="1:9" ht="31.2" hidden="1">
      <c r="A144" s="94" t="s">
        <v>247</v>
      </c>
      <c r="B144" s="119" t="s">
        <v>89</v>
      </c>
      <c r="C144" s="119" t="s">
        <v>62</v>
      </c>
      <c r="D144" s="129" t="s">
        <v>99</v>
      </c>
      <c r="E144" s="147" t="s">
        <v>328</v>
      </c>
      <c r="F144" s="119" t="s">
        <v>71</v>
      </c>
      <c r="G144" s="187"/>
      <c r="H144" s="187"/>
      <c r="I144" s="187"/>
    </row>
    <row r="145" spans="1:9" ht="15.6">
      <c r="A145" s="628" t="s">
        <v>252</v>
      </c>
      <c r="B145" s="356" t="s">
        <v>89</v>
      </c>
      <c r="C145" s="356" t="s">
        <v>68</v>
      </c>
      <c r="D145" s="206"/>
      <c r="E145" s="207"/>
      <c r="F145" s="159"/>
      <c r="G145" s="406">
        <f>+G147</f>
        <v>40000</v>
      </c>
      <c r="H145" s="406">
        <f>+H147</f>
        <v>0</v>
      </c>
      <c r="I145" s="406">
        <f>+I147</f>
        <v>0</v>
      </c>
    </row>
    <row r="146" spans="1:9" ht="62.4">
      <c r="A146" s="231" t="s">
        <v>531</v>
      </c>
      <c r="B146" s="232" t="s">
        <v>89</v>
      </c>
      <c r="C146" s="232" t="s">
        <v>68</v>
      </c>
      <c r="D146" s="197" t="s">
        <v>98</v>
      </c>
      <c r="E146" s="208" t="s">
        <v>186</v>
      </c>
      <c r="F146" s="209"/>
      <c r="G146" s="233">
        <f>+G147</f>
        <v>40000</v>
      </c>
      <c r="H146" s="233">
        <f>+H147</f>
        <v>0</v>
      </c>
      <c r="I146" s="233">
        <f>+I147</f>
        <v>0</v>
      </c>
    </row>
    <row r="147" spans="1:9" ht="62.4">
      <c r="A147" s="225" t="s">
        <v>532</v>
      </c>
      <c r="B147" s="119" t="s">
        <v>89</v>
      </c>
      <c r="C147" s="119" t="s">
        <v>68</v>
      </c>
      <c r="D147" s="149" t="s">
        <v>215</v>
      </c>
      <c r="E147" s="150" t="s">
        <v>186</v>
      </c>
      <c r="F147" s="119"/>
      <c r="G147" s="229">
        <f>G148</f>
        <v>40000</v>
      </c>
      <c r="H147" s="229">
        <f>H148</f>
        <v>0</v>
      </c>
      <c r="I147" s="229">
        <f>I148</f>
        <v>0</v>
      </c>
    </row>
    <row r="148" spans="1:9" ht="18" customHeight="1">
      <c r="A148" s="192" t="s">
        <v>253</v>
      </c>
      <c r="B148" s="119" t="s">
        <v>89</v>
      </c>
      <c r="C148" s="119" t="s">
        <v>68</v>
      </c>
      <c r="D148" s="149" t="s">
        <v>215</v>
      </c>
      <c r="E148" s="150" t="s">
        <v>194</v>
      </c>
      <c r="F148" s="119"/>
      <c r="G148" s="528">
        <f>G150+G152</f>
        <v>40000</v>
      </c>
      <c r="H148" s="528">
        <f>H150+H152</f>
        <v>0</v>
      </c>
      <c r="I148" s="528">
        <f>I150+I152</f>
        <v>0</v>
      </c>
    </row>
    <row r="149" spans="1:9" ht="31.2">
      <c r="A149" s="230" t="s">
        <v>322</v>
      </c>
      <c r="B149" s="119" t="s">
        <v>89</v>
      </c>
      <c r="C149" s="119" t="s">
        <v>68</v>
      </c>
      <c r="D149" s="149" t="s">
        <v>215</v>
      </c>
      <c r="E149" s="150" t="s">
        <v>321</v>
      </c>
      <c r="F149" s="119"/>
      <c r="G149" s="204">
        <f>G150</f>
        <v>40000</v>
      </c>
      <c r="H149" s="204">
        <f>H150</f>
        <v>0</v>
      </c>
      <c r="I149" s="204">
        <f>I150</f>
        <v>0</v>
      </c>
    </row>
    <row r="150" spans="1:9" ht="31.2">
      <c r="A150" s="30" t="s">
        <v>247</v>
      </c>
      <c r="B150" s="119" t="s">
        <v>89</v>
      </c>
      <c r="C150" s="119" t="s">
        <v>68</v>
      </c>
      <c r="D150" s="149" t="s">
        <v>215</v>
      </c>
      <c r="E150" s="150" t="s">
        <v>321</v>
      </c>
      <c r="F150" s="119" t="s">
        <v>71</v>
      </c>
      <c r="G150" s="187">
        <v>40000</v>
      </c>
      <c r="H150" s="187">
        <v>0</v>
      </c>
      <c r="I150" s="187">
        <v>0</v>
      </c>
    </row>
    <row r="151" spans="1:9" ht="15.6" hidden="1">
      <c r="A151" s="30" t="s">
        <v>346</v>
      </c>
      <c r="B151" s="119" t="s">
        <v>89</v>
      </c>
      <c r="C151" s="119" t="s">
        <v>68</v>
      </c>
      <c r="D151" s="149" t="s">
        <v>215</v>
      </c>
      <c r="E151" s="150" t="s">
        <v>347</v>
      </c>
      <c r="F151" s="119"/>
      <c r="G151" s="204">
        <f>G152</f>
        <v>0</v>
      </c>
      <c r="H151" s="204">
        <f>H152</f>
        <v>0</v>
      </c>
      <c r="I151" s="204">
        <f>I152</f>
        <v>0</v>
      </c>
    </row>
    <row r="152" spans="1:9" ht="31.2" hidden="1">
      <c r="A152" s="30" t="s">
        <v>247</v>
      </c>
      <c r="B152" s="119" t="s">
        <v>89</v>
      </c>
      <c r="C152" s="119" t="s">
        <v>68</v>
      </c>
      <c r="D152" s="149" t="s">
        <v>215</v>
      </c>
      <c r="E152" s="150" t="s">
        <v>347</v>
      </c>
      <c r="F152" s="119" t="s">
        <v>71</v>
      </c>
      <c r="G152" s="187"/>
      <c r="H152" s="187"/>
      <c r="I152" s="187"/>
    </row>
    <row r="153" spans="1:9" ht="15.6">
      <c r="A153" s="92" t="s">
        <v>91</v>
      </c>
      <c r="B153" s="621" t="s">
        <v>182</v>
      </c>
      <c r="C153" s="621"/>
      <c r="D153" s="163"/>
      <c r="E153" s="164"/>
      <c r="F153" s="162"/>
      <c r="G153" s="184">
        <f>+G154</f>
        <v>1167941</v>
      </c>
      <c r="H153" s="184">
        <f>+H154</f>
        <v>363867</v>
      </c>
      <c r="I153" s="184">
        <f>+I154</f>
        <v>872579</v>
      </c>
    </row>
    <row r="154" spans="1:9" ht="15.6">
      <c r="A154" s="93" t="s">
        <v>92</v>
      </c>
      <c r="B154" s="356" t="s">
        <v>182</v>
      </c>
      <c r="C154" s="356" t="s">
        <v>62</v>
      </c>
      <c r="D154" s="160"/>
      <c r="E154" s="161"/>
      <c r="F154" s="159"/>
      <c r="G154" s="183">
        <f t="shared" ref="G154:I155" si="14">G155</f>
        <v>1167941</v>
      </c>
      <c r="H154" s="183">
        <f t="shared" si="14"/>
        <v>363867</v>
      </c>
      <c r="I154" s="183">
        <f t="shared" si="14"/>
        <v>872579</v>
      </c>
    </row>
    <row r="155" spans="1:9" ht="33" customHeight="1">
      <c r="A155" s="272" t="s">
        <v>122</v>
      </c>
      <c r="B155" s="464" t="s">
        <v>182</v>
      </c>
      <c r="C155" s="464" t="s">
        <v>62</v>
      </c>
      <c r="D155" s="252" t="s">
        <v>121</v>
      </c>
      <c r="E155" s="251" t="s">
        <v>186</v>
      </c>
      <c r="F155" s="246"/>
      <c r="G155" s="278">
        <f t="shared" si="14"/>
        <v>1167941</v>
      </c>
      <c r="H155" s="278">
        <f t="shared" si="14"/>
        <v>363867</v>
      </c>
      <c r="I155" s="278">
        <f t="shared" si="14"/>
        <v>872579</v>
      </c>
    </row>
    <row r="156" spans="1:9" ht="15.6">
      <c r="A156" s="230" t="s">
        <v>124</v>
      </c>
      <c r="B156" s="131" t="s">
        <v>182</v>
      </c>
      <c r="C156" s="131" t="s">
        <v>62</v>
      </c>
      <c r="D156" s="154" t="s">
        <v>123</v>
      </c>
      <c r="E156" s="155" t="s">
        <v>186</v>
      </c>
      <c r="F156" s="131"/>
      <c r="G156" s="528">
        <f>SUM(G157)</f>
        <v>1167941</v>
      </c>
      <c r="H156" s="528">
        <f>SUM(H157)</f>
        <v>363867</v>
      </c>
      <c r="I156" s="528">
        <f>SUM(I157)</f>
        <v>872579</v>
      </c>
    </row>
    <row r="157" spans="1:9" ht="31.2">
      <c r="A157" s="230" t="s">
        <v>93</v>
      </c>
      <c r="B157" s="131" t="s">
        <v>182</v>
      </c>
      <c r="C157" s="131" t="s">
        <v>62</v>
      </c>
      <c r="D157" s="154" t="s">
        <v>123</v>
      </c>
      <c r="E157" s="155" t="s">
        <v>320</v>
      </c>
      <c r="F157" s="131"/>
      <c r="G157" s="204">
        <f>G158</f>
        <v>1167941</v>
      </c>
      <c r="H157" s="204">
        <f>H158</f>
        <v>363867</v>
      </c>
      <c r="I157" s="204">
        <f>I158</f>
        <v>872579</v>
      </c>
    </row>
    <row r="158" spans="1:9" ht="17.25" customHeight="1">
      <c r="A158" s="30" t="s">
        <v>94</v>
      </c>
      <c r="B158" s="119" t="s">
        <v>182</v>
      </c>
      <c r="C158" s="119" t="s">
        <v>62</v>
      </c>
      <c r="D158" s="154" t="s">
        <v>123</v>
      </c>
      <c r="E158" s="155" t="s">
        <v>320</v>
      </c>
      <c r="F158" s="119" t="s">
        <v>95</v>
      </c>
      <c r="G158" s="187">
        <v>1167941</v>
      </c>
      <c r="H158" s="363">
        <v>363867</v>
      </c>
      <c r="I158" s="363">
        <v>872579</v>
      </c>
    </row>
    <row r="159" spans="1:9" s="604" customFormat="1" ht="19.5" customHeight="1">
      <c r="A159" s="843" t="s">
        <v>291</v>
      </c>
      <c r="B159" s="844"/>
      <c r="C159" s="844"/>
      <c r="D159" s="844"/>
      <c r="E159" s="844"/>
      <c r="F159" s="845"/>
      <c r="G159" s="671"/>
      <c r="H159" s="671">
        <v>110898</v>
      </c>
      <c r="I159" s="671">
        <v>247232</v>
      </c>
    </row>
    <row r="160" spans="1:9">
      <c r="B160" s="20"/>
      <c r="C160" s="20"/>
      <c r="D160" s="21"/>
      <c r="E160" s="22"/>
      <c r="F160" s="20"/>
      <c r="G160" s="629"/>
    </row>
    <row r="161" spans="2:7">
      <c r="B161" s="20"/>
      <c r="C161" s="20"/>
      <c r="D161" s="21"/>
      <c r="E161" s="22"/>
      <c r="F161" s="20"/>
      <c r="G161" s="629"/>
    </row>
    <row r="162" spans="2:7">
      <c r="B162" s="20"/>
      <c r="C162" s="20"/>
      <c r="D162" s="21"/>
      <c r="E162" s="22"/>
      <c r="F162" s="20"/>
      <c r="G162" s="629"/>
    </row>
    <row r="163" spans="2:7">
      <c r="B163" s="20"/>
      <c r="C163" s="20"/>
      <c r="D163" s="21"/>
      <c r="E163" s="22"/>
      <c r="F163" s="20"/>
      <c r="G163" s="629"/>
    </row>
    <row r="164" spans="2:7">
      <c r="B164" s="20"/>
      <c r="C164" s="20"/>
      <c r="D164" s="21"/>
      <c r="E164" s="22"/>
      <c r="F164" s="20"/>
      <c r="G164" s="629"/>
    </row>
    <row r="165" spans="2:7">
      <c r="B165" s="20"/>
      <c r="C165" s="20"/>
      <c r="D165" s="21"/>
      <c r="E165" s="22"/>
      <c r="F165" s="20"/>
      <c r="G165" s="629"/>
    </row>
    <row r="166" spans="2:7">
      <c r="B166" s="20"/>
      <c r="C166" s="20"/>
      <c r="D166" s="21"/>
      <c r="E166" s="22"/>
      <c r="F166" s="20"/>
      <c r="G166" s="629"/>
    </row>
    <row r="167" spans="2:7">
      <c r="B167" s="20"/>
      <c r="C167" s="20"/>
      <c r="D167" s="21"/>
      <c r="E167" s="22"/>
      <c r="F167" s="20"/>
      <c r="G167" s="629"/>
    </row>
    <row r="168" spans="2:7">
      <c r="B168" s="20"/>
      <c r="C168" s="20"/>
      <c r="D168" s="21"/>
      <c r="E168" s="22"/>
      <c r="F168" s="20"/>
      <c r="G168" s="629"/>
    </row>
    <row r="169" spans="2:7">
      <c r="B169" s="20"/>
      <c r="C169" s="20"/>
      <c r="D169" s="21"/>
      <c r="E169" s="22"/>
      <c r="F169" s="20"/>
      <c r="G169" s="629"/>
    </row>
    <row r="170" spans="2:7">
      <c r="B170" s="20"/>
      <c r="C170" s="20"/>
      <c r="D170" s="21"/>
      <c r="E170" s="22"/>
      <c r="F170" s="20"/>
      <c r="G170" s="629"/>
    </row>
    <row r="171" spans="2:7">
      <c r="B171" s="20"/>
      <c r="C171" s="20"/>
      <c r="D171" s="21"/>
      <c r="E171" s="22"/>
      <c r="F171" s="20"/>
      <c r="G171" s="629"/>
    </row>
    <row r="172" spans="2:7">
      <c r="B172" s="20"/>
      <c r="C172" s="20"/>
      <c r="D172" s="21"/>
      <c r="E172" s="22"/>
      <c r="F172" s="20"/>
      <c r="G172" s="629"/>
    </row>
    <row r="173" spans="2:7">
      <c r="B173" s="20"/>
      <c r="C173" s="20"/>
      <c r="D173" s="21"/>
      <c r="E173" s="22"/>
      <c r="F173" s="20"/>
      <c r="G173" s="629"/>
    </row>
    <row r="174" spans="2:7">
      <c r="B174" s="20"/>
      <c r="C174" s="20"/>
      <c r="D174" s="21"/>
      <c r="E174" s="22"/>
      <c r="F174" s="20"/>
      <c r="G174" s="629"/>
    </row>
    <row r="175" spans="2:7">
      <c r="B175" s="20"/>
      <c r="C175" s="20"/>
      <c r="D175" s="21"/>
      <c r="E175" s="22"/>
      <c r="F175" s="20"/>
      <c r="G175" s="629"/>
    </row>
    <row r="176" spans="2:7">
      <c r="B176" s="20"/>
      <c r="C176" s="20"/>
      <c r="D176" s="21"/>
      <c r="E176" s="22"/>
      <c r="F176" s="20"/>
      <c r="G176" s="629"/>
    </row>
    <row r="177" spans="2:7">
      <c r="B177" s="20"/>
      <c r="C177" s="20"/>
      <c r="D177" s="21"/>
      <c r="E177" s="22"/>
      <c r="F177" s="20"/>
      <c r="G177" s="629"/>
    </row>
    <row r="178" spans="2:7">
      <c r="B178" s="20"/>
      <c r="C178" s="20"/>
      <c r="D178" s="21"/>
      <c r="E178" s="22"/>
      <c r="F178" s="20"/>
      <c r="G178" s="629"/>
    </row>
    <row r="179" spans="2:7">
      <c r="B179" s="20"/>
      <c r="C179" s="20"/>
      <c r="D179" s="21"/>
      <c r="E179" s="22"/>
      <c r="F179" s="20"/>
      <c r="G179" s="629"/>
    </row>
    <row r="180" spans="2:7">
      <c r="B180" s="20"/>
      <c r="C180" s="20"/>
      <c r="D180" s="21"/>
      <c r="E180" s="22"/>
      <c r="F180" s="20"/>
      <c r="G180" s="629"/>
    </row>
    <row r="181" spans="2:7">
      <c r="B181" s="20"/>
      <c r="C181" s="20"/>
      <c r="D181" s="21"/>
      <c r="E181" s="22"/>
      <c r="F181" s="20"/>
      <c r="G181" s="629"/>
    </row>
    <row r="182" spans="2:7">
      <c r="B182" s="20"/>
      <c r="C182" s="20"/>
      <c r="D182" s="21"/>
      <c r="E182" s="22"/>
      <c r="F182" s="20"/>
      <c r="G182" s="629"/>
    </row>
    <row r="183" spans="2:7">
      <c r="B183" s="20"/>
      <c r="C183" s="20"/>
      <c r="D183" s="21"/>
      <c r="E183" s="22"/>
      <c r="F183" s="20"/>
      <c r="G183" s="629"/>
    </row>
    <row r="184" spans="2:7">
      <c r="B184" s="20"/>
      <c r="C184" s="20"/>
      <c r="D184" s="21"/>
      <c r="E184" s="22"/>
      <c r="F184" s="20"/>
      <c r="G184" s="629"/>
    </row>
    <row r="185" spans="2:7">
      <c r="B185" s="20"/>
      <c r="C185" s="20"/>
      <c r="D185" s="21"/>
      <c r="E185" s="22"/>
      <c r="F185" s="20"/>
      <c r="G185" s="629"/>
    </row>
    <row r="186" spans="2:7">
      <c r="B186" s="20"/>
      <c r="C186" s="20"/>
      <c r="D186" s="21"/>
      <c r="E186" s="22"/>
      <c r="F186" s="20"/>
      <c r="G186" s="629"/>
    </row>
    <row r="187" spans="2:7">
      <c r="B187" s="20"/>
      <c r="C187" s="20"/>
      <c r="D187" s="21"/>
      <c r="E187" s="22"/>
      <c r="F187" s="20"/>
      <c r="G187" s="629"/>
    </row>
    <row r="188" spans="2:7">
      <c r="B188" s="20"/>
      <c r="C188" s="20"/>
      <c r="D188" s="21"/>
      <c r="E188" s="22"/>
      <c r="F188" s="20"/>
      <c r="G188" s="629"/>
    </row>
    <row r="189" spans="2:7">
      <c r="B189" s="20"/>
      <c r="C189" s="20"/>
      <c r="D189" s="21"/>
      <c r="E189" s="22"/>
      <c r="F189" s="20"/>
      <c r="G189" s="629"/>
    </row>
    <row r="190" spans="2:7">
      <c r="B190" s="20"/>
      <c r="C190" s="20"/>
      <c r="D190" s="21"/>
      <c r="E190" s="22"/>
      <c r="F190" s="20"/>
      <c r="G190" s="629"/>
    </row>
    <row r="191" spans="2:7">
      <c r="B191" s="20"/>
      <c r="C191" s="20"/>
      <c r="D191" s="21"/>
      <c r="E191" s="22"/>
      <c r="F191" s="20"/>
      <c r="G191" s="629"/>
    </row>
    <row r="192" spans="2:7">
      <c r="B192" s="20"/>
      <c r="C192" s="20"/>
      <c r="D192" s="21"/>
      <c r="E192" s="22"/>
      <c r="F192" s="20"/>
      <c r="G192" s="629"/>
    </row>
    <row r="193" spans="2:7">
      <c r="B193" s="20"/>
      <c r="C193" s="20"/>
      <c r="D193" s="21"/>
      <c r="E193" s="22"/>
      <c r="F193" s="20"/>
      <c r="G193" s="629"/>
    </row>
    <row r="194" spans="2:7">
      <c r="B194" s="20"/>
      <c r="C194" s="20"/>
      <c r="D194" s="21"/>
      <c r="E194" s="22"/>
      <c r="F194" s="20"/>
      <c r="G194" s="629"/>
    </row>
    <row r="195" spans="2:7">
      <c r="B195" s="20"/>
      <c r="C195" s="20"/>
      <c r="D195" s="21"/>
      <c r="E195" s="22"/>
      <c r="F195" s="20"/>
      <c r="G195" s="629"/>
    </row>
    <row r="196" spans="2:7">
      <c r="B196" s="20"/>
      <c r="C196" s="20"/>
      <c r="D196" s="21"/>
      <c r="E196" s="22"/>
      <c r="F196" s="20"/>
      <c r="G196" s="629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O188"/>
  <sheetViews>
    <sheetView view="pageBreakPreview" zoomScaleNormal="70" zoomScaleSheetLayoutView="100" workbookViewId="0">
      <selection activeCell="A3" sqref="A3:I3"/>
    </sheetView>
  </sheetViews>
  <sheetFormatPr defaultRowHeight="18"/>
  <cols>
    <col min="1" max="1" width="59" style="3" customWidth="1"/>
    <col min="2" max="2" width="6.33203125" style="3" customWidth="1"/>
    <col min="3" max="3" width="5.6640625" style="4" customWidth="1"/>
    <col min="4" max="4" width="4.88671875" style="4" customWidth="1"/>
    <col min="5" max="5" width="5.109375" style="1" customWidth="1"/>
    <col min="6" max="6" width="9.88671875" style="2" customWidth="1"/>
    <col min="7" max="7" width="5.109375" style="4" customWidth="1"/>
    <col min="8" max="8" width="11.88671875" style="630" customWidth="1"/>
    <col min="9" max="9" width="11.33203125" customWidth="1"/>
    <col min="10" max="10" width="12.6640625" customWidth="1"/>
    <col min="11" max="37" width="9.109375" customWidth="1"/>
  </cols>
  <sheetData>
    <row r="1" spans="1:10" s="562" customFormat="1" ht="15.75" customHeight="1">
      <c r="A1" s="830" t="s">
        <v>508</v>
      </c>
      <c r="B1" s="830"/>
      <c r="C1" s="830"/>
      <c r="D1" s="830"/>
      <c r="E1" s="830"/>
      <c r="F1" s="830"/>
      <c r="G1" s="830"/>
      <c r="H1" s="830"/>
      <c r="I1" s="830"/>
    </row>
    <row r="2" spans="1:10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  <c r="I2" s="830"/>
    </row>
    <row r="3" spans="1:10" s="562" customFormat="1" ht="15.75" customHeight="1">
      <c r="A3" s="830" t="s">
        <v>632</v>
      </c>
      <c r="B3" s="830"/>
      <c r="C3" s="830"/>
      <c r="D3" s="830"/>
      <c r="E3" s="830"/>
      <c r="F3" s="830"/>
      <c r="G3" s="830"/>
      <c r="H3" s="830"/>
      <c r="I3" s="830"/>
    </row>
    <row r="4" spans="1:10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  <c r="I4" s="831"/>
    </row>
    <row r="5" spans="1:10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  <c r="I5" s="831"/>
    </row>
    <row r="6" spans="1:10" s="565" customFormat="1" ht="16.5" customHeight="1">
      <c r="A6" s="831"/>
      <c r="B6" s="831"/>
      <c r="C6" s="831"/>
      <c r="D6" s="831"/>
      <c r="E6" s="831"/>
      <c r="F6" s="831"/>
      <c r="G6" s="831"/>
      <c r="H6" s="831"/>
      <c r="I6" s="831"/>
    </row>
    <row r="7" spans="1:10" s="565" customFormat="1" ht="7.5" customHeight="1">
      <c r="A7" s="850"/>
      <c r="B7" s="850"/>
      <c r="C7" s="850"/>
      <c r="D7" s="850"/>
      <c r="E7" s="850"/>
      <c r="F7" s="850"/>
      <c r="G7" s="850"/>
      <c r="H7" s="577"/>
    </row>
    <row r="8" spans="1:10" s="565" customFormat="1" ht="44.25" customHeight="1">
      <c r="A8" s="846" t="s">
        <v>592</v>
      </c>
      <c r="B8" s="846"/>
      <c r="C8" s="846"/>
      <c r="D8" s="846"/>
      <c r="E8" s="846"/>
      <c r="F8" s="846"/>
      <c r="G8" s="846"/>
      <c r="H8" s="846"/>
    </row>
    <row r="9" spans="1:10" s="578" customFormat="1" ht="17.399999999999999" customHeight="1">
      <c r="A9" s="23"/>
      <c r="B9" s="23"/>
      <c r="C9" s="24"/>
      <c r="D9" s="24"/>
      <c r="E9" s="24"/>
      <c r="F9" s="24"/>
      <c r="G9" s="25"/>
      <c r="H9" s="520"/>
      <c r="J9" s="520" t="s">
        <v>183</v>
      </c>
    </row>
    <row r="10" spans="1:10" s="12" customFormat="1" ht="35.25" customHeight="1">
      <c r="A10" s="780" t="s">
        <v>97</v>
      </c>
      <c r="B10" s="786" t="s">
        <v>60</v>
      </c>
      <c r="C10" s="781" t="s">
        <v>56</v>
      </c>
      <c r="D10" s="782" t="s">
        <v>57</v>
      </c>
      <c r="E10" s="117"/>
      <c r="F10" s="783" t="s">
        <v>96</v>
      </c>
      <c r="G10" s="784" t="s">
        <v>58</v>
      </c>
      <c r="H10" s="785" t="s">
        <v>504</v>
      </c>
      <c r="I10" s="785" t="s">
        <v>561</v>
      </c>
      <c r="J10" s="785" t="s">
        <v>593</v>
      </c>
    </row>
    <row r="11" spans="1:10" s="12" customFormat="1">
      <c r="A11" s="6" t="s">
        <v>65</v>
      </c>
      <c r="B11" s="430"/>
      <c r="C11" s="7"/>
      <c r="D11" s="8"/>
      <c r="E11" s="9"/>
      <c r="F11" s="10"/>
      <c r="G11" s="11"/>
      <c r="H11" s="185">
        <f>SUM(H12)</f>
        <v>8566451</v>
      </c>
      <c r="I11" s="185">
        <f>SUM(I12)</f>
        <v>4613449</v>
      </c>
      <c r="J11" s="185">
        <f>SUM(J12)</f>
        <v>5128406</v>
      </c>
    </row>
    <row r="12" spans="1:10" s="12" customFormat="1" ht="34.799999999999997">
      <c r="A12" s="424" t="s">
        <v>546</v>
      </c>
      <c r="B12" s="706" t="s">
        <v>61</v>
      </c>
      <c r="C12" s="425"/>
      <c r="D12" s="426"/>
      <c r="E12" s="427"/>
      <c r="F12" s="428"/>
      <c r="G12" s="429"/>
      <c r="H12" s="485">
        <f>SUM(H13+H76+H82+H89+H116+H136+H146+H152)</f>
        <v>8566451</v>
      </c>
      <c r="I12" s="485">
        <f>SUM(I13+I76+I82+I89+I116+I136+I146+I152)</f>
        <v>4613449</v>
      </c>
      <c r="J12" s="485">
        <f>SUM(J13+J76+J82+J89+J116+J136+J146+J152+J36)</f>
        <v>5128406</v>
      </c>
    </row>
    <row r="13" spans="1:10" s="12" customFormat="1" ht="23.25" customHeight="1">
      <c r="A13" s="579" t="s">
        <v>66</v>
      </c>
      <c r="B13" s="631" t="s">
        <v>61</v>
      </c>
      <c r="C13" s="632" t="s">
        <v>62</v>
      </c>
      <c r="D13" s="633"/>
      <c r="E13" s="634"/>
      <c r="F13" s="635"/>
      <c r="G13" s="636"/>
      <c r="H13" s="637">
        <f>H14+H19+H41+H31+H36</f>
        <v>4059529</v>
      </c>
      <c r="I13" s="637">
        <f>I14+I19+I41+I31+I36</f>
        <v>3920147</v>
      </c>
      <c r="J13" s="637">
        <f>J14+J19+J41+J31</f>
        <v>3781814</v>
      </c>
    </row>
    <row r="14" spans="1:10" s="13" customFormat="1" ht="46.8">
      <c r="A14" s="383" t="s">
        <v>67</v>
      </c>
      <c r="B14" s="327" t="s">
        <v>61</v>
      </c>
      <c r="C14" s="387" t="s">
        <v>62</v>
      </c>
      <c r="D14" s="403" t="s">
        <v>63</v>
      </c>
      <c r="E14" s="372"/>
      <c r="F14" s="405"/>
      <c r="G14" s="397"/>
      <c r="H14" s="406">
        <f>+H15</f>
        <v>569776</v>
      </c>
      <c r="I14" s="406">
        <f t="shared" ref="I14:J17" si="0">+I15</f>
        <v>569776</v>
      </c>
      <c r="J14" s="406">
        <f t="shared" si="0"/>
        <v>569776</v>
      </c>
    </row>
    <row r="15" spans="1:10" s="14" customFormat="1" ht="31.2">
      <c r="A15" s="210" t="s">
        <v>110</v>
      </c>
      <c r="B15" s="638" t="s">
        <v>61</v>
      </c>
      <c r="C15" s="211" t="s">
        <v>62</v>
      </c>
      <c r="D15" s="212" t="s">
        <v>63</v>
      </c>
      <c r="E15" s="639" t="s">
        <v>109</v>
      </c>
      <c r="F15" s="640" t="s">
        <v>186</v>
      </c>
      <c r="G15" s="215"/>
      <c r="H15" s="274">
        <f>+H16</f>
        <v>569776</v>
      </c>
      <c r="I15" s="274">
        <f t="shared" si="0"/>
        <v>569776</v>
      </c>
      <c r="J15" s="274">
        <f t="shared" si="0"/>
        <v>569776</v>
      </c>
    </row>
    <row r="16" spans="1:10" s="14" customFormat="1" ht="16.2">
      <c r="A16" s="224" t="s">
        <v>112</v>
      </c>
      <c r="B16" s="264" t="s">
        <v>61</v>
      </c>
      <c r="C16" s="221" t="s">
        <v>62</v>
      </c>
      <c r="D16" s="222" t="s">
        <v>63</v>
      </c>
      <c r="E16" s="113" t="s">
        <v>111</v>
      </c>
      <c r="F16" s="114" t="s">
        <v>186</v>
      </c>
      <c r="G16" s="223"/>
      <c r="H16" s="273">
        <f>+H17</f>
        <v>569776</v>
      </c>
      <c r="I16" s="273">
        <f t="shared" si="0"/>
        <v>569776</v>
      </c>
      <c r="J16" s="273">
        <f t="shared" si="0"/>
        <v>569776</v>
      </c>
    </row>
    <row r="17" spans="1:10" s="14" customFormat="1" ht="31.2">
      <c r="A17" s="224" t="s">
        <v>101</v>
      </c>
      <c r="B17" s="264" t="s">
        <v>61</v>
      </c>
      <c r="C17" s="221" t="s">
        <v>62</v>
      </c>
      <c r="D17" s="222" t="s">
        <v>63</v>
      </c>
      <c r="E17" s="113" t="s">
        <v>111</v>
      </c>
      <c r="F17" s="114" t="s">
        <v>185</v>
      </c>
      <c r="G17" s="223"/>
      <c r="H17" s="273">
        <f>+H18</f>
        <v>569776</v>
      </c>
      <c r="I17" s="273">
        <f t="shared" si="0"/>
        <v>569776</v>
      </c>
      <c r="J17" s="273">
        <f t="shared" si="0"/>
        <v>569776</v>
      </c>
    </row>
    <row r="18" spans="1:10" s="14" customFormat="1" ht="80.25" customHeight="1">
      <c r="A18" s="225" t="s">
        <v>69</v>
      </c>
      <c r="B18" s="264" t="s">
        <v>61</v>
      </c>
      <c r="C18" s="131" t="s">
        <v>62</v>
      </c>
      <c r="D18" s="227" t="s">
        <v>63</v>
      </c>
      <c r="E18" s="113" t="s">
        <v>111</v>
      </c>
      <c r="F18" s="114" t="s">
        <v>185</v>
      </c>
      <c r="G18" s="223" t="s">
        <v>64</v>
      </c>
      <c r="H18" s="582">
        <v>569776</v>
      </c>
      <c r="I18" s="791">
        <v>569776</v>
      </c>
      <c r="J18" s="791">
        <v>569776</v>
      </c>
    </row>
    <row r="19" spans="1:10" s="14" customFormat="1" ht="63.75" customHeight="1">
      <c r="A19" s="383" t="s">
        <v>572</v>
      </c>
      <c r="B19" s="327" t="s">
        <v>61</v>
      </c>
      <c r="C19" s="387" t="s">
        <v>62</v>
      </c>
      <c r="D19" s="387" t="s">
        <v>68</v>
      </c>
      <c r="E19" s="403"/>
      <c r="F19" s="397"/>
      <c r="G19" s="387"/>
      <c r="H19" s="406">
        <f>H20+H26</f>
        <v>3429269</v>
      </c>
      <c r="I19" s="406">
        <f>I20+I26</f>
        <v>3318371</v>
      </c>
      <c r="J19" s="406">
        <f>J20+J26</f>
        <v>3182038</v>
      </c>
    </row>
    <row r="20" spans="1:10" s="14" customFormat="1" ht="62.25" customHeight="1">
      <c r="A20" s="465" t="s">
        <v>529</v>
      </c>
      <c r="B20" s="350" t="s">
        <v>61</v>
      </c>
      <c r="C20" s="455" t="s">
        <v>62</v>
      </c>
      <c r="D20" s="456" t="s">
        <v>68</v>
      </c>
      <c r="E20" s="460" t="s">
        <v>76</v>
      </c>
      <c r="F20" s="461" t="s">
        <v>186</v>
      </c>
      <c r="G20" s="458"/>
      <c r="H20" s="277">
        <f>+H21</f>
        <v>2311257</v>
      </c>
      <c r="I20" s="277">
        <f>+I21</f>
        <v>2200359</v>
      </c>
      <c r="J20" s="277">
        <f>+J21</f>
        <v>2064026</v>
      </c>
    </row>
    <row r="21" spans="1:10" s="14" customFormat="1" ht="81.75" customHeight="1">
      <c r="A21" s="235" t="s">
        <v>530</v>
      </c>
      <c r="B21" s="264" t="s">
        <v>61</v>
      </c>
      <c r="C21" s="221" t="s">
        <v>62</v>
      </c>
      <c r="D21" s="222" t="s">
        <v>68</v>
      </c>
      <c r="E21" s="113" t="s">
        <v>105</v>
      </c>
      <c r="F21" s="114" t="s">
        <v>186</v>
      </c>
      <c r="G21" s="223"/>
      <c r="H21" s="273">
        <f>SUM(H23)</f>
        <v>2311257</v>
      </c>
      <c r="I21" s="273">
        <f>SUM(I23)</f>
        <v>2200359</v>
      </c>
      <c r="J21" s="273">
        <f>SUM(J23)</f>
        <v>2064026</v>
      </c>
    </row>
    <row r="22" spans="1:10" s="14" customFormat="1" ht="67.5" customHeight="1">
      <c r="A22" s="224" t="s">
        <v>203</v>
      </c>
      <c r="B22" s="264" t="s">
        <v>61</v>
      </c>
      <c r="C22" s="221" t="s">
        <v>62</v>
      </c>
      <c r="D22" s="222" t="s">
        <v>68</v>
      </c>
      <c r="E22" s="113" t="s">
        <v>105</v>
      </c>
      <c r="F22" s="114" t="s">
        <v>190</v>
      </c>
      <c r="G22" s="223"/>
      <c r="H22" s="273">
        <f>SUM(H23)</f>
        <v>2311257</v>
      </c>
      <c r="I22" s="273">
        <f>SUM(I23)</f>
        <v>2200359</v>
      </c>
      <c r="J22" s="273">
        <f>SUM(J23)</f>
        <v>2064026</v>
      </c>
    </row>
    <row r="23" spans="1:10" s="90" customFormat="1" ht="19.5" customHeight="1">
      <c r="A23" s="224" t="s">
        <v>106</v>
      </c>
      <c r="B23" s="264" t="s">
        <v>61</v>
      </c>
      <c r="C23" s="221" t="s">
        <v>62</v>
      </c>
      <c r="D23" s="222" t="s">
        <v>68</v>
      </c>
      <c r="E23" s="113" t="s">
        <v>105</v>
      </c>
      <c r="F23" s="114" t="s">
        <v>202</v>
      </c>
      <c r="G23" s="223"/>
      <c r="H23" s="273">
        <f>SUM(H24:H25)</f>
        <v>2311257</v>
      </c>
      <c r="I23" s="273">
        <f>SUM(I24:I25)</f>
        <v>2200359</v>
      </c>
      <c r="J23" s="273">
        <f>SUM(J24:J25)</f>
        <v>2064026</v>
      </c>
    </row>
    <row r="24" spans="1:10" s="14" customFormat="1" ht="31.2">
      <c r="A24" s="404" t="s">
        <v>247</v>
      </c>
      <c r="B24" s="264" t="s">
        <v>61</v>
      </c>
      <c r="C24" s="112" t="s">
        <v>62</v>
      </c>
      <c r="D24" s="555" t="s">
        <v>68</v>
      </c>
      <c r="E24" s="113" t="s">
        <v>105</v>
      </c>
      <c r="F24" s="114" t="s">
        <v>202</v>
      </c>
      <c r="G24" s="557" t="s">
        <v>71</v>
      </c>
      <c r="H24" s="186">
        <v>2311257</v>
      </c>
      <c r="I24" s="186">
        <v>2200359</v>
      </c>
      <c r="J24" s="186">
        <v>2064026</v>
      </c>
    </row>
    <row r="25" spans="1:10" s="14" customFormat="1" ht="15.75" hidden="1" customHeight="1">
      <c r="A25" s="30" t="s">
        <v>72</v>
      </c>
      <c r="B25" s="264" t="s">
        <v>61</v>
      </c>
      <c r="C25" s="119" t="s">
        <v>62</v>
      </c>
      <c r="D25" s="148" t="s">
        <v>68</v>
      </c>
      <c r="E25" s="113" t="s">
        <v>105</v>
      </c>
      <c r="F25" s="114" t="s">
        <v>202</v>
      </c>
      <c r="G25" s="557" t="s">
        <v>73</v>
      </c>
      <c r="H25" s="186"/>
      <c r="I25" s="186"/>
      <c r="J25" s="186"/>
    </row>
    <row r="26" spans="1:10" s="14" customFormat="1" ht="31.2">
      <c r="A26" s="465" t="s">
        <v>114</v>
      </c>
      <c r="B26" s="350" t="s">
        <v>61</v>
      </c>
      <c r="C26" s="455" t="s">
        <v>62</v>
      </c>
      <c r="D26" s="456" t="s">
        <v>68</v>
      </c>
      <c r="E26" s="460" t="s">
        <v>113</v>
      </c>
      <c r="F26" s="461" t="s">
        <v>186</v>
      </c>
      <c r="G26" s="458"/>
      <c r="H26" s="278">
        <f t="shared" ref="H26:J27" si="1">+H27</f>
        <v>1118012</v>
      </c>
      <c r="I26" s="278">
        <f t="shared" si="1"/>
        <v>1118012</v>
      </c>
      <c r="J26" s="278">
        <f t="shared" si="1"/>
        <v>1118012</v>
      </c>
    </row>
    <row r="27" spans="1:10" s="14" customFormat="1" ht="31.2">
      <c r="A27" s="224" t="s">
        <v>116</v>
      </c>
      <c r="B27" s="264" t="s">
        <v>61</v>
      </c>
      <c r="C27" s="221" t="s">
        <v>62</v>
      </c>
      <c r="D27" s="222" t="s">
        <v>68</v>
      </c>
      <c r="E27" s="113" t="s">
        <v>115</v>
      </c>
      <c r="F27" s="114" t="s">
        <v>186</v>
      </c>
      <c r="G27" s="223"/>
      <c r="H27" s="229">
        <f t="shared" si="1"/>
        <v>1118012</v>
      </c>
      <c r="I27" s="229">
        <f t="shared" si="1"/>
        <v>1118012</v>
      </c>
      <c r="J27" s="229">
        <f t="shared" si="1"/>
        <v>1118012</v>
      </c>
    </row>
    <row r="28" spans="1:10" s="14" customFormat="1" ht="34.5" customHeight="1">
      <c r="A28" s="224" t="s">
        <v>101</v>
      </c>
      <c r="B28" s="264" t="s">
        <v>61</v>
      </c>
      <c r="C28" s="221" t="s">
        <v>62</v>
      </c>
      <c r="D28" s="222" t="s">
        <v>68</v>
      </c>
      <c r="E28" s="113" t="s">
        <v>115</v>
      </c>
      <c r="F28" s="114" t="s">
        <v>185</v>
      </c>
      <c r="G28" s="223"/>
      <c r="H28" s="204">
        <f>SUM(H29:H30)</f>
        <v>1118012</v>
      </c>
      <c r="I28" s="204">
        <f>SUM(I29:I30)</f>
        <v>1118012</v>
      </c>
      <c r="J28" s="204">
        <f>SUM(J29:J30)</f>
        <v>1118012</v>
      </c>
    </row>
    <row r="29" spans="1:10" s="14" customFormat="1" ht="78.75" customHeight="1">
      <c r="A29" s="225" t="s">
        <v>69</v>
      </c>
      <c r="B29" s="264" t="s">
        <v>61</v>
      </c>
      <c r="C29" s="131" t="s">
        <v>62</v>
      </c>
      <c r="D29" s="227" t="s">
        <v>68</v>
      </c>
      <c r="E29" s="113" t="s">
        <v>115</v>
      </c>
      <c r="F29" s="114" t="s">
        <v>185</v>
      </c>
      <c r="G29" s="223" t="s">
        <v>64</v>
      </c>
      <c r="H29" s="582">
        <v>928386</v>
      </c>
      <c r="I29" s="791">
        <v>928386</v>
      </c>
      <c r="J29" s="791">
        <v>928386</v>
      </c>
    </row>
    <row r="30" spans="1:10" s="12" customFormat="1" ht="19.2" customHeight="1">
      <c r="A30" s="30" t="s">
        <v>72</v>
      </c>
      <c r="B30" s="264" t="s">
        <v>61</v>
      </c>
      <c r="C30" s="119" t="s">
        <v>62</v>
      </c>
      <c r="D30" s="148" t="s">
        <v>68</v>
      </c>
      <c r="E30" s="110" t="s">
        <v>115</v>
      </c>
      <c r="F30" s="111" t="s">
        <v>185</v>
      </c>
      <c r="G30" s="581" t="s">
        <v>73</v>
      </c>
      <c r="H30" s="582">
        <v>189626</v>
      </c>
      <c r="I30" s="582">
        <v>189626</v>
      </c>
      <c r="J30" s="582">
        <v>189626</v>
      </c>
    </row>
    <row r="31" spans="1:10" s="12" customFormat="1" ht="46.8" hidden="1">
      <c r="A31" s="392" t="s">
        <v>408</v>
      </c>
      <c r="B31" s="327" t="s">
        <v>61</v>
      </c>
      <c r="C31" s="356" t="s">
        <v>62</v>
      </c>
      <c r="D31" s="393" t="s">
        <v>409</v>
      </c>
      <c r="E31" s="586"/>
      <c r="F31" s="587"/>
      <c r="G31" s="588"/>
      <c r="H31" s="548">
        <f>SUM(H32)</f>
        <v>0</v>
      </c>
      <c r="I31" s="548">
        <f t="shared" ref="I31:J33" si="2">SUM(I32)</f>
        <v>0</v>
      </c>
      <c r="J31" s="548">
        <f t="shared" si="2"/>
        <v>0</v>
      </c>
    </row>
    <row r="32" spans="1:10" s="12" customFormat="1" ht="31.2" hidden="1">
      <c r="A32" s="459" t="s">
        <v>237</v>
      </c>
      <c r="B32" s="350" t="s">
        <v>61</v>
      </c>
      <c r="C32" s="464" t="s">
        <v>62</v>
      </c>
      <c r="D32" s="464" t="s">
        <v>409</v>
      </c>
      <c r="E32" s="252" t="s">
        <v>238</v>
      </c>
      <c r="F32" s="461" t="s">
        <v>186</v>
      </c>
      <c r="G32" s="590"/>
      <c r="H32" s="731">
        <f>SUM(H33)</f>
        <v>0</v>
      </c>
      <c r="I32" s="731">
        <f t="shared" si="2"/>
        <v>0</v>
      </c>
      <c r="J32" s="731">
        <f t="shared" si="2"/>
        <v>0</v>
      </c>
    </row>
    <row r="33" spans="1:10" s="12" customFormat="1" ht="31.2" hidden="1">
      <c r="A33" s="595" t="s">
        <v>410</v>
      </c>
      <c r="B33" s="264" t="s">
        <v>61</v>
      </c>
      <c r="C33" s="419" t="s">
        <v>62</v>
      </c>
      <c r="D33" s="419" t="s">
        <v>409</v>
      </c>
      <c r="E33" s="596" t="s">
        <v>411</v>
      </c>
      <c r="F33" s="597" t="s">
        <v>186</v>
      </c>
      <c r="G33" s="419"/>
      <c r="H33" s="732">
        <f>SUM(H34)</f>
        <v>0</v>
      </c>
      <c r="I33" s="732">
        <f t="shared" si="2"/>
        <v>0</v>
      </c>
      <c r="J33" s="732">
        <f t="shared" si="2"/>
        <v>0</v>
      </c>
    </row>
    <row r="34" spans="1:10" s="12" customFormat="1" ht="46.8" hidden="1">
      <c r="A34" s="599" t="s">
        <v>412</v>
      </c>
      <c r="B34" s="264" t="s">
        <v>61</v>
      </c>
      <c r="C34" s="260" t="s">
        <v>62</v>
      </c>
      <c r="D34" s="266" t="s">
        <v>409</v>
      </c>
      <c r="E34" s="600" t="s">
        <v>411</v>
      </c>
      <c r="F34" s="601" t="s">
        <v>413</v>
      </c>
      <c r="G34" s="601"/>
      <c r="H34" s="602">
        <f>H35</f>
        <v>0</v>
      </c>
      <c r="I34" s="602">
        <f>I35</f>
        <v>0</v>
      </c>
      <c r="J34" s="602">
        <f>J35</f>
        <v>0</v>
      </c>
    </row>
    <row r="35" spans="1:10" s="12" customFormat="1" hidden="1">
      <c r="A35" s="30" t="s">
        <v>217</v>
      </c>
      <c r="B35" s="264" t="s">
        <v>61</v>
      </c>
      <c r="C35" s="281" t="s">
        <v>62</v>
      </c>
      <c r="D35" s="386" t="s">
        <v>409</v>
      </c>
      <c r="E35" s="384" t="s">
        <v>411</v>
      </c>
      <c r="F35" s="601" t="s">
        <v>413</v>
      </c>
      <c r="G35" s="385" t="s">
        <v>218</v>
      </c>
      <c r="H35" s="603"/>
      <c r="I35" s="603"/>
      <c r="J35" s="603"/>
    </row>
    <row r="36" spans="1:10" s="12" customFormat="1">
      <c r="A36" s="721" t="s">
        <v>460</v>
      </c>
      <c r="B36" s="377" t="s">
        <v>61</v>
      </c>
      <c r="C36" s="722" t="s">
        <v>62</v>
      </c>
      <c r="D36" s="723">
        <v>11</v>
      </c>
      <c r="E36" s="724"/>
      <c r="F36" s="725"/>
      <c r="G36" s="726"/>
      <c r="H36" s="729">
        <f>H40</f>
        <v>2000</v>
      </c>
      <c r="I36" s="729">
        <f>I40</f>
        <v>2000</v>
      </c>
      <c r="J36" s="729">
        <f>J40</f>
        <v>2000</v>
      </c>
    </row>
    <row r="37" spans="1:10" s="12" customFormat="1">
      <c r="A37" s="720" t="s">
        <v>461</v>
      </c>
      <c r="B37" s="330" t="s">
        <v>61</v>
      </c>
      <c r="C37" s="712" t="s">
        <v>62</v>
      </c>
      <c r="D37" s="713">
        <v>11</v>
      </c>
      <c r="E37" s="715" t="s">
        <v>464</v>
      </c>
      <c r="F37" s="716" t="s">
        <v>186</v>
      </c>
      <c r="G37" s="727"/>
      <c r="H37" s="730">
        <f>H40</f>
        <v>2000</v>
      </c>
      <c r="I37" s="730">
        <f>I40</f>
        <v>2000</v>
      </c>
      <c r="J37" s="730">
        <f>J40</f>
        <v>2000</v>
      </c>
    </row>
    <row r="38" spans="1:10" s="12" customFormat="1">
      <c r="A38" s="714" t="s">
        <v>462</v>
      </c>
      <c r="B38" s="264" t="s">
        <v>61</v>
      </c>
      <c r="C38" s="710" t="s">
        <v>62</v>
      </c>
      <c r="D38" s="719">
        <v>11</v>
      </c>
      <c r="E38" s="717" t="s">
        <v>465</v>
      </c>
      <c r="F38" s="718" t="s">
        <v>186</v>
      </c>
      <c r="G38" s="728"/>
      <c r="H38" s="602">
        <f>H40</f>
        <v>2000</v>
      </c>
      <c r="I38" s="602">
        <f>I40</f>
        <v>2000</v>
      </c>
      <c r="J38" s="602">
        <f>J40</f>
        <v>2000</v>
      </c>
    </row>
    <row r="39" spans="1:10" s="12" customFormat="1" ht="19.5" customHeight="1">
      <c r="A39" s="711" t="s">
        <v>463</v>
      </c>
      <c r="B39" s="264" t="s">
        <v>61</v>
      </c>
      <c r="C39" s="710" t="s">
        <v>62</v>
      </c>
      <c r="D39" s="719">
        <v>11</v>
      </c>
      <c r="E39" s="717" t="s">
        <v>465</v>
      </c>
      <c r="F39" s="718" t="s">
        <v>466</v>
      </c>
      <c r="G39" s="728"/>
      <c r="H39" s="602">
        <f>H40</f>
        <v>2000</v>
      </c>
      <c r="I39" s="602">
        <f>I40</f>
        <v>2000</v>
      </c>
      <c r="J39" s="602">
        <f>J40</f>
        <v>2000</v>
      </c>
    </row>
    <row r="40" spans="1:10" s="12" customFormat="1" ht="18.75" customHeight="1">
      <c r="A40" s="711" t="s">
        <v>72</v>
      </c>
      <c r="B40" s="264" t="s">
        <v>61</v>
      </c>
      <c r="C40" s="710" t="s">
        <v>62</v>
      </c>
      <c r="D40" s="719">
        <v>11</v>
      </c>
      <c r="E40" s="717" t="s">
        <v>465</v>
      </c>
      <c r="F40" s="718" t="s">
        <v>466</v>
      </c>
      <c r="G40" s="728">
        <v>800</v>
      </c>
      <c r="H40" s="603">
        <v>2000</v>
      </c>
      <c r="I40" s="603">
        <v>2000</v>
      </c>
      <c r="J40" s="603">
        <v>2000</v>
      </c>
    </row>
    <row r="41" spans="1:10" s="604" customFormat="1" ht="21" customHeight="1">
      <c r="A41" s="383" t="s">
        <v>74</v>
      </c>
      <c r="B41" s="327" t="s">
        <v>61</v>
      </c>
      <c r="C41" s="387" t="s">
        <v>62</v>
      </c>
      <c r="D41" s="403" t="s">
        <v>75</v>
      </c>
      <c r="E41" s="388"/>
      <c r="F41" s="389"/>
      <c r="G41" s="397"/>
      <c r="H41" s="406">
        <f>SUM(H42,H47,H56,H61,H66,H70)</f>
        <v>58484</v>
      </c>
      <c r="I41" s="406">
        <f>SUM(I42,I47,I56,I61,I66,I70)</f>
        <v>30000</v>
      </c>
      <c r="J41" s="406">
        <f>SUM(J42,J47,J56,J61,J66,J70)</f>
        <v>30000</v>
      </c>
    </row>
    <row r="42" spans="1:10" s="604" customFormat="1" ht="62.4">
      <c r="A42" s="484" t="s">
        <v>531</v>
      </c>
      <c r="B42" s="350" t="s">
        <v>61</v>
      </c>
      <c r="C42" s="248" t="s">
        <v>62</v>
      </c>
      <c r="D42" s="249" t="s">
        <v>75</v>
      </c>
      <c r="E42" s="269" t="s">
        <v>98</v>
      </c>
      <c r="F42" s="605" t="s">
        <v>186</v>
      </c>
      <c r="G42" s="248"/>
      <c r="H42" s="529">
        <f>SUM(H43)</f>
        <v>7121</v>
      </c>
      <c r="I42" s="529">
        <f>SUM(I43)</f>
        <v>0</v>
      </c>
      <c r="J42" s="529">
        <f>SUM(J43)</f>
        <v>0</v>
      </c>
    </row>
    <row r="43" spans="1:10" s="604" customFormat="1" ht="63" customHeight="1">
      <c r="A43" s="225" t="s">
        <v>532</v>
      </c>
      <c r="B43" s="264" t="s">
        <v>61</v>
      </c>
      <c r="C43" s="131" t="s">
        <v>62</v>
      </c>
      <c r="D43" s="228" t="s">
        <v>75</v>
      </c>
      <c r="E43" s="152" t="s">
        <v>215</v>
      </c>
      <c r="F43" s="151" t="s">
        <v>186</v>
      </c>
      <c r="G43" s="203"/>
      <c r="H43" s="275">
        <f>+H44</f>
        <v>7121</v>
      </c>
      <c r="I43" s="275">
        <f>+I44</f>
        <v>0</v>
      </c>
      <c r="J43" s="275">
        <f>+J44</f>
        <v>0</v>
      </c>
    </row>
    <row r="44" spans="1:10" s="604" customFormat="1" ht="32.25" customHeight="1">
      <c r="A44" s="192" t="s">
        <v>253</v>
      </c>
      <c r="B44" s="264" t="s">
        <v>61</v>
      </c>
      <c r="C44" s="112" t="s">
        <v>62</v>
      </c>
      <c r="D44" s="557" t="s">
        <v>75</v>
      </c>
      <c r="E44" s="149" t="s">
        <v>215</v>
      </c>
      <c r="F44" s="150" t="s">
        <v>194</v>
      </c>
      <c r="G44" s="247"/>
      <c r="H44" s="229">
        <f>H45</f>
        <v>7121</v>
      </c>
      <c r="I44" s="229">
        <f>I45</f>
        <v>0</v>
      </c>
      <c r="J44" s="229">
        <f>J45</f>
        <v>0</v>
      </c>
    </row>
    <row r="45" spans="1:10" s="604" customFormat="1" ht="33.75" customHeight="1">
      <c r="A45" s="192" t="s">
        <v>205</v>
      </c>
      <c r="B45" s="264" t="s">
        <v>61</v>
      </c>
      <c r="C45" s="112" t="s">
        <v>62</v>
      </c>
      <c r="D45" s="557" t="s">
        <v>75</v>
      </c>
      <c r="E45" s="149" t="s">
        <v>215</v>
      </c>
      <c r="F45" s="150" t="s">
        <v>251</v>
      </c>
      <c r="G45" s="247"/>
      <c r="H45" s="204">
        <f>SUM(H46:H46)</f>
        <v>7121</v>
      </c>
      <c r="I45" s="204">
        <f>SUM(I46:I46)</f>
        <v>0</v>
      </c>
      <c r="J45" s="204">
        <f>SUM(J46:J46)</f>
        <v>0</v>
      </c>
    </row>
    <row r="46" spans="1:10" s="604" customFormat="1" ht="81.75" customHeight="1">
      <c r="A46" s="225" t="s">
        <v>69</v>
      </c>
      <c r="B46" s="264" t="s">
        <v>61</v>
      </c>
      <c r="C46" s="112" t="s">
        <v>62</v>
      </c>
      <c r="D46" s="557" t="s">
        <v>75</v>
      </c>
      <c r="E46" s="149" t="s">
        <v>215</v>
      </c>
      <c r="F46" s="150" t="s">
        <v>251</v>
      </c>
      <c r="G46" s="112" t="s">
        <v>64</v>
      </c>
      <c r="H46" s="363">
        <v>7121</v>
      </c>
      <c r="I46" s="363">
        <v>0</v>
      </c>
      <c r="J46" s="363">
        <v>0</v>
      </c>
    </row>
    <row r="47" spans="1:10" s="604" customFormat="1" ht="97.5" customHeight="1">
      <c r="A47" s="245" t="s">
        <v>533</v>
      </c>
      <c r="B47" s="350" t="s">
        <v>61</v>
      </c>
      <c r="C47" s="248" t="s">
        <v>62</v>
      </c>
      <c r="D47" s="249" t="s">
        <v>75</v>
      </c>
      <c r="E47" s="250" t="s">
        <v>102</v>
      </c>
      <c r="F47" s="251" t="s">
        <v>186</v>
      </c>
      <c r="G47" s="248"/>
      <c r="H47" s="472">
        <f>+H48+H52</f>
        <v>14242</v>
      </c>
      <c r="I47" s="472">
        <f>+I48+I52</f>
        <v>0</v>
      </c>
      <c r="J47" s="472">
        <f>+J48+J52</f>
        <v>0</v>
      </c>
    </row>
    <row r="48" spans="1:10" s="604" customFormat="1" ht="128.25" customHeight="1">
      <c r="A48" s="202" t="s">
        <v>539</v>
      </c>
      <c r="B48" s="264" t="s">
        <v>61</v>
      </c>
      <c r="C48" s="131" t="s">
        <v>62</v>
      </c>
      <c r="D48" s="228" t="s">
        <v>75</v>
      </c>
      <c r="E48" s="401" t="s">
        <v>199</v>
      </c>
      <c r="F48" s="190" t="s">
        <v>186</v>
      </c>
      <c r="G48" s="203"/>
      <c r="H48" s="229">
        <f>H49</f>
        <v>7121</v>
      </c>
      <c r="I48" s="229">
        <f t="shared" ref="I48:J50" si="3">I49</f>
        <v>0</v>
      </c>
      <c r="J48" s="229">
        <f t="shared" si="3"/>
        <v>0</v>
      </c>
    </row>
    <row r="49" spans="1:10" s="604" customFormat="1" ht="64.5" customHeight="1">
      <c r="A49" s="202" t="s">
        <v>526</v>
      </c>
      <c r="B49" s="264" t="s">
        <v>61</v>
      </c>
      <c r="C49" s="112" t="s">
        <v>62</v>
      </c>
      <c r="D49" s="557" t="s">
        <v>75</v>
      </c>
      <c r="E49" s="238" t="s">
        <v>199</v>
      </c>
      <c r="F49" s="155" t="s">
        <v>190</v>
      </c>
      <c r="G49" s="247"/>
      <c r="H49" s="229">
        <f>H50</f>
        <v>7121</v>
      </c>
      <c r="I49" s="229">
        <f t="shared" si="3"/>
        <v>0</v>
      </c>
      <c r="J49" s="229">
        <f t="shared" si="3"/>
        <v>0</v>
      </c>
    </row>
    <row r="50" spans="1:10" s="604" customFormat="1" ht="33.75" customHeight="1">
      <c r="A50" s="402" t="s">
        <v>205</v>
      </c>
      <c r="B50" s="264" t="s">
        <v>61</v>
      </c>
      <c r="C50" s="112" t="s">
        <v>62</v>
      </c>
      <c r="D50" s="557" t="s">
        <v>75</v>
      </c>
      <c r="E50" s="238" t="s">
        <v>199</v>
      </c>
      <c r="F50" s="155" t="s">
        <v>198</v>
      </c>
      <c r="G50" s="112"/>
      <c r="H50" s="275">
        <f>H51</f>
        <v>7121</v>
      </c>
      <c r="I50" s="275">
        <f t="shared" si="3"/>
        <v>0</v>
      </c>
      <c r="J50" s="275">
        <f t="shared" si="3"/>
        <v>0</v>
      </c>
    </row>
    <row r="51" spans="1:10" s="604" customFormat="1" ht="80.25" customHeight="1">
      <c r="A51" s="226" t="s">
        <v>69</v>
      </c>
      <c r="B51" s="264" t="s">
        <v>61</v>
      </c>
      <c r="C51" s="131" t="s">
        <v>62</v>
      </c>
      <c r="D51" s="228" t="s">
        <v>75</v>
      </c>
      <c r="E51" s="238" t="s">
        <v>199</v>
      </c>
      <c r="F51" s="155" t="s">
        <v>198</v>
      </c>
      <c r="G51" s="131" t="s">
        <v>64</v>
      </c>
      <c r="H51" s="526">
        <v>7121</v>
      </c>
      <c r="I51" s="526">
        <v>0</v>
      </c>
      <c r="J51" s="526">
        <v>0</v>
      </c>
    </row>
    <row r="52" spans="1:10" s="604" customFormat="1" ht="143.25" customHeight="1">
      <c r="A52" s="226" t="s">
        <v>536</v>
      </c>
      <c r="B52" s="264" t="s">
        <v>61</v>
      </c>
      <c r="C52" s="131" t="s">
        <v>62</v>
      </c>
      <c r="D52" s="228" t="s">
        <v>75</v>
      </c>
      <c r="E52" s="401" t="s">
        <v>200</v>
      </c>
      <c r="F52" s="190" t="s">
        <v>186</v>
      </c>
      <c r="G52" s="203"/>
      <c r="H52" s="275">
        <f>+H53</f>
        <v>7121</v>
      </c>
      <c r="I52" s="275">
        <f>+I53</f>
        <v>0</v>
      </c>
      <c r="J52" s="275">
        <f>+J53</f>
        <v>0</v>
      </c>
    </row>
    <row r="53" spans="1:10" s="604" customFormat="1" ht="51.75" customHeight="1">
      <c r="A53" s="202" t="s">
        <v>524</v>
      </c>
      <c r="B53" s="264" t="s">
        <v>61</v>
      </c>
      <c r="C53" s="112" t="s">
        <v>62</v>
      </c>
      <c r="D53" s="557" t="s">
        <v>75</v>
      </c>
      <c r="E53" s="238" t="s">
        <v>200</v>
      </c>
      <c r="F53" s="155" t="s">
        <v>190</v>
      </c>
      <c r="G53" s="247"/>
      <c r="H53" s="229">
        <f>H54</f>
        <v>7121</v>
      </c>
      <c r="I53" s="229">
        <f>I54</f>
        <v>0</v>
      </c>
      <c r="J53" s="229">
        <f>J54</f>
        <v>0</v>
      </c>
    </row>
    <row r="54" spans="1:10" s="604" customFormat="1" ht="31.2">
      <c r="A54" s="402" t="s">
        <v>205</v>
      </c>
      <c r="B54" s="264" t="s">
        <v>61</v>
      </c>
      <c r="C54" s="112" t="s">
        <v>62</v>
      </c>
      <c r="D54" s="557" t="s">
        <v>75</v>
      </c>
      <c r="E54" s="238" t="s">
        <v>200</v>
      </c>
      <c r="F54" s="155" t="s">
        <v>198</v>
      </c>
      <c r="G54" s="247"/>
      <c r="H54" s="204">
        <f>SUM(H55)</f>
        <v>7121</v>
      </c>
      <c r="I54" s="204">
        <f>SUM(I55)</f>
        <v>0</v>
      </c>
      <c r="J54" s="204">
        <f>SUM(J55)</f>
        <v>0</v>
      </c>
    </row>
    <row r="55" spans="1:10" s="604" customFormat="1" ht="81" customHeight="1">
      <c r="A55" s="226" t="s">
        <v>69</v>
      </c>
      <c r="B55" s="264" t="s">
        <v>61</v>
      </c>
      <c r="C55" s="112" t="s">
        <v>62</v>
      </c>
      <c r="D55" s="557" t="s">
        <v>75</v>
      </c>
      <c r="E55" s="238" t="s">
        <v>200</v>
      </c>
      <c r="F55" s="155" t="s">
        <v>198</v>
      </c>
      <c r="G55" s="112" t="s">
        <v>64</v>
      </c>
      <c r="H55" s="276">
        <v>7121</v>
      </c>
      <c r="I55" s="276">
        <v>0</v>
      </c>
      <c r="J55" s="276">
        <v>0</v>
      </c>
    </row>
    <row r="56" spans="1:10" s="612" customFormat="1" ht="93.6">
      <c r="A56" s="641" t="s">
        <v>547</v>
      </c>
      <c r="B56" s="350" t="s">
        <v>61</v>
      </c>
      <c r="C56" s="248" t="s">
        <v>62</v>
      </c>
      <c r="D56" s="249" t="s">
        <v>75</v>
      </c>
      <c r="E56" s="250" t="s">
        <v>250</v>
      </c>
      <c r="F56" s="251" t="s">
        <v>186</v>
      </c>
      <c r="G56" s="248"/>
      <c r="H56" s="472">
        <f>+H57</f>
        <v>7121</v>
      </c>
      <c r="I56" s="472">
        <f>+I57</f>
        <v>0</v>
      </c>
      <c r="J56" s="472">
        <f>+J57</f>
        <v>0</v>
      </c>
    </row>
    <row r="57" spans="1:10" s="604" customFormat="1" ht="129" customHeight="1">
      <c r="A57" s="226" t="s">
        <v>625</v>
      </c>
      <c r="B57" s="264" t="s">
        <v>61</v>
      </c>
      <c r="C57" s="131" t="s">
        <v>62</v>
      </c>
      <c r="D57" s="228" t="s">
        <v>75</v>
      </c>
      <c r="E57" s="401" t="s">
        <v>228</v>
      </c>
      <c r="F57" s="190" t="s">
        <v>186</v>
      </c>
      <c r="G57" s="203"/>
      <c r="H57" s="229">
        <f>H58</f>
        <v>7121</v>
      </c>
      <c r="I57" s="229">
        <f t="shared" ref="I57:J59" si="4">I58</f>
        <v>0</v>
      </c>
      <c r="J57" s="229">
        <f t="shared" si="4"/>
        <v>0</v>
      </c>
    </row>
    <row r="58" spans="1:10" s="604" customFormat="1" ht="62.4">
      <c r="A58" s="226" t="s">
        <v>526</v>
      </c>
      <c r="B58" s="264" t="s">
        <v>61</v>
      </c>
      <c r="C58" s="112" t="s">
        <v>62</v>
      </c>
      <c r="D58" s="557" t="s">
        <v>75</v>
      </c>
      <c r="E58" s="238" t="s">
        <v>228</v>
      </c>
      <c r="F58" s="155" t="s">
        <v>190</v>
      </c>
      <c r="G58" s="247"/>
      <c r="H58" s="229">
        <f>H59</f>
        <v>7121</v>
      </c>
      <c r="I58" s="229">
        <f t="shared" si="4"/>
        <v>0</v>
      </c>
      <c r="J58" s="229">
        <f t="shared" si="4"/>
        <v>0</v>
      </c>
    </row>
    <row r="59" spans="1:10" s="604" customFormat="1" ht="31.2">
      <c r="A59" s="402" t="s">
        <v>205</v>
      </c>
      <c r="B59" s="264" t="s">
        <v>61</v>
      </c>
      <c r="C59" s="112" t="s">
        <v>62</v>
      </c>
      <c r="D59" s="557" t="s">
        <v>75</v>
      </c>
      <c r="E59" s="238" t="s">
        <v>228</v>
      </c>
      <c r="F59" s="155" t="s">
        <v>198</v>
      </c>
      <c r="G59" s="112"/>
      <c r="H59" s="275">
        <f>H60</f>
        <v>7121</v>
      </c>
      <c r="I59" s="275">
        <f t="shared" si="4"/>
        <v>0</v>
      </c>
      <c r="J59" s="275">
        <f t="shared" si="4"/>
        <v>0</v>
      </c>
    </row>
    <row r="60" spans="1:10" s="604" customFormat="1" ht="80.25" customHeight="1">
      <c r="A60" s="226" t="s">
        <v>69</v>
      </c>
      <c r="B60" s="264" t="s">
        <v>61</v>
      </c>
      <c r="C60" s="131" t="s">
        <v>62</v>
      </c>
      <c r="D60" s="228" t="s">
        <v>75</v>
      </c>
      <c r="E60" s="238" t="s">
        <v>228</v>
      </c>
      <c r="F60" s="155" t="s">
        <v>198</v>
      </c>
      <c r="G60" s="131" t="s">
        <v>64</v>
      </c>
      <c r="H60" s="526">
        <v>7121</v>
      </c>
      <c r="I60" s="526">
        <v>0</v>
      </c>
      <c r="J60" s="526">
        <v>0</v>
      </c>
    </row>
    <row r="61" spans="1:10" s="604" customFormat="1" ht="31.2">
      <c r="A61" s="466" t="s">
        <v>118</v>
      </c>
      <c r="B61" s="350" t="s">
        <v>61</v>
      </c>
      <c r="C61" s="467" t="s">
        <v>62</v>
      </c>
      <c r="D61" s="468">
        <v>13</v>
      </c>
      <c r="E61" s="469" t="s">
        <v>117</v>
      </c>
      <c r="F61" s="470" t="s">
        <v>186</v>
      </c>
      <c r="G61" s="471"/>
      <c r="H61" s="472">
        <f>SUM(H62)</f>
        <v>11000</v>
      </c>
      <c r="I61" s="472">
        <f>SUM(I62)</f>
        <v>11000</v>
      </c>
      <c r="J61" s="472">
        <f>SUM(J62)</f>
        <v>11000</v>
      </c>
    </row>
    <row r="62" spans="1:10" s="604" customFormat="1" ht="31.2">
      <c r="A62" s="225" t="s">
        <v>525</v>
      </c>
      <c r="B62" s="264" t="s">
        <v>61</v>
      </c>
      <c r="C62" s="236" t="s">
        <v>62</v>
      </c>
      <c r="D62" s="237">
        <v>13</v>
      </c>
      <c r="E62" s="238" t="s">
        <v>119</v>
      </c>
      <c r="F62" s="155" t="s">
        <v>186</v>
      </c>
      <c r="G62" s="239"/>
      <c r="H62" s="229">
        <f>H63</f>
        <v>11000</v>
      </c>
      <c r="I62" s="229">
        <f>I63</f>
        <v>11000</v>
      </c>
      <c r="J62" s="229">
        <f>J63</f>
        <v>11000</v>
      </c>
    </row>
    <row r="63" spans="1:10" s="604" customFormat="1" ht="31.2">
      <c r="A63" s="225" t="s">
        <v>120</v>
      </c>
      <c r="B63" s="264" t="s">
        <v>61</v>
      </c>
      <c r="C63" s="240" t="s">
        <v>62</v>
      </c>
      <c r="D63" s="237">
        <v>13</v>
      </c>
      <c r="E63" s="238" t="s">
        <v>119</v>
      </c>
      <c r="F63" s="155" t="s">
        <v>187</v>
      </c>
      <c r="G63" s="239"/>
      <c r="H63" s="229">
        <f>SUM(H64:H65)</f>
        <v>11000</v>
      </c>
      <c r="I63" s="229">
        <f>SUM(I64:I65)</f>
        <v>11000</v>
      </c>
      <c r="J63" s="229">
        <f>SUM(J64:J65)</f>
        <v>11000</v>
      </c>
    </row>
    <row r="64" spans="1:10" s="604" customFormat="1" ht="31.2">
      <c r="A64" s="613" t="s">
        <v>247</v>
      </c>
      <c r="B64" s="264" t="s">
        <v>61</v>
      </c>
      <c r="C64" s="614" t="s">
        <v>62</v>
      </c>
      <c r="D64" s="615">
        <v>13</v>
      </c>
      <c r="E64" s="117" t="s">
        <v>119</v>
      </c>
      <c r="F64" s="118" t="s">
        <v>187</v>
      </c>
      <c r="G64" s="616" t="s">
        <v>71</v>
      </c>
      <c r="H64" s="617">
        <v>7800</v>
      </c>
      <c r="I64" s="617">
        <v>7800</v>
      </c>
      <c r="J64" s="617">
        <v>7800</v>
      </c>
    </row>
    <row r="65" spans="1:249" s="604" customFormat="1" ht="18.75" customHeight="1">
      <c r="A65" s="95" t="s">
        <v>72</v>
      </c>
      <c r="B65" s="264" t="s">
        <v>61</v>
      </c>
      <c r="C65" s="614" t="s">
        <v>62</v>
      </c>
      <c r="D65" s="615">
        <v>13</v>
      </c>
      <c r="E65" s="117" t="s">
        <v>119</v>
      </c>
      <c r="F65" s="118" t="s">
        <v>187</v>
      </c>
      <c r="G65" s="618" t="s">
        <v>73</v>
      </c>
      <c r="H65" s="187">
        <v>3200</v>
      </c>
      <c r="I65" s="187">
        <v>3200</v>
      </c>
      <c r="J65" s="187">
        <v>3200</v>
      </c>
    </row>
    <row r="66" spans="1:249" s="16" customFormat="1" ht="19.5" customHeight="1">
      <c r="A66" s="272" t="s">
        <v>122</v>
      </c>
      <c r="B66" s="350" t="s">
        <v>61</v>
      </c>
      <c r="C66" s="473" t="s">
        <v>62</v>
      </c>
      <c r="D66" s="473" t="s">
        <v>75</v>
      </c>
      <c r="E66" s="252" t="s">
        <v>121</v>
      </c>
      <c r="F66" s="251" t="s">
        <v>186</v>
      </c>
      <c r="G66" s="474"/>
      <c r="H66" s="278">
        <f>H69</f>
        <v>19000</v>
      </c>
      <c r="I66" s="278">
        <f>I69</f>
        <v>19000</v>
      </c>
      <c r="J66" s="278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>
      <c r="A67" s="230" t="s">
        <v>124</v>
      </c>
      <c r="B67" s="264" t="s">
        <v>61</v>
      </c>
      <c r="C67" s="112" t="s">
        <v>62</v>
      </c>
      <c r="D67" s="112" t="s">
        <v>75</v>
      </c>
      <c r="E67" s="154" t="s">
        <v>123</v>
      </c>
      <c r="F67" s="155" t="s">
        <v>186</v>
      </c>
      <c r="G67" s="556"/>
      <c r="H67" s="229">
        <f>H69</f>
        <v>19000</v>
      </c>
      <c r="I67" s="229">
        <f>I69</f>
        <v>19000</v>
      </c>
      <c r="J67" s="229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>
      <c r="A68" s="225" t="s">
        <v>175</v>
      </c>
      <c r="B68" s="264" t="s">
        <v>61</v>
      </c>
      <c r="C68" s="131" t="s">
        <v>62</v>
      </c>
      <c r="D68" s="131">
        <v>13</v>
      </c>
      <c r="E68" s="234" t="s">
        <v>123</v>
      </c>
      <c r="F68" s="150" t="s">
        <v>189</v>
      </c>
      <c r="G68" s="228"/>
      <c r="H68" s="204">
        <f>SUM(H69)</f>
        <v>19000</v>
      </c>
      <c r="I68" s="204">
        <f>SUM(I69)</f>
        <v>19000</v>
      </c>
      <c r="J68" s="204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>
      <c r="A69" s="398" t="s">
        <v>248</v>
      </c>
      <c r="B69" s="264" t="s">
        <v>61</v>
      </c>
      <c r="C69" s="131" t="s">
        <v>62</v>
      </c>
      <c r="D69" s="131">
        <v>13</v>
      </c>
      <c r="E69" s="234" t="s">
        <v>123</v>
      </c>
      <c r="F69" s="150" t="s">
        <v>189</v>
      </c>
      <c r="G69" s="228" t="s">
        <v>71</v>
      </c>
      <c r="H69" s="363">
        <v>19000</v>
      </c>
      <c r="I69" s="363">
        <v>19000</v>
      </c>
      <c r="J69" s="363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2" hidden="1">
      <c r="A70" s="475" t="s">
        <v>206</v>
      </c>
      <c r="B70" s="350" t="s">
        <v>61</v>
      </c>
      <c r="C70" s="473" t="s">
        <v>62</v>
      </c>
      <c r="D70" s="473" t="s">
        <v>75</v>
      </c>
      <c r="E70" s="252" t="s">
        <v>242</v>
      </c>
      <c r="F70" s="251" t="s">
        <v>186</v>
      </c>
      <c r="G70" s="474"/>
      <c r="H70" s="278">
        <f t="shared" ref="H70:J71" si="5">+H71</f>
        <v>0</v>
      </c>
      <c r="I70" s="278">
        <f t="shared" si="5"/>
        <v>0</v>
      </c>
      <c r="J70" s="278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604" customFormat="1" ht="46.8" hidden="1">
      <c r="A71" s="399" t="s">
        <v>207</v>
      </c>
      <c r="B71" s="264" t="s">
        <v>61</v>
      </c>
      <c r="C71" s="112" t="s">
        <v>62</v>
      </c>
      <c r="D71" s="112" t="s">
        <v>75</v>
      </c>
      <c r="E71" s="154" t="s">
        <v>208</v>
      </c>
      <c r="F71" s="155" t="s">
        <v>186</v>
      </c>
      <c r="G71" s="556"/>
      <c r="H71" s="275">
        <f t="shared" si="5"/>
        <v>0</v>
      </c>
      <c r="I71" s="275">
        <f t="shared" si="5"/>
        <v>0</v>
      </c>
      <c r="J71" s="275">
        <f t="shared" si="5"/>
        <v>0</v>
      </c>
    </row>
    <row r="72" spans="1:249" s="612" customFormat="1" ht="34.5" hidden="1" customHeight="1">
      <c r="A72" s="399" t="s">
        <v>100</v>
      </c>
      <c r="B72" s="264" t="s">
        <v>61</v>
      </c>
      <c r="C72" s="131" t="s">
        <v>62</v>
      </c>
      <c r="D72" s="131">
        <v>13</v>
      </c>
      <c r="E72" s="234" t="s">
        <v>208</v>
      </c>
      <c r="F72" s="150" t="s">
        <v>188</v>
      </c>
      <c r="G72" s="131"/>
      <c r="H72" s="204">
        <f>SUM(H73:H75)</f>
        <v>0</v>
      </c>
      <c r="I72" s="204">
        <f>SUM(I73:I75)</f>
        <v>0</v>
      </c>
      <c r="J72" s="204">
        <f>SUM(J73:J75)</f>
        <v>0</v>
      </c>
    </row>
    <row r="73" spans="1:249" s="604" customFormat="1" ht="78" hidden="1">
      <c r="A73" s="226" t="s">
        <v>69</v>
      </c>
      <c r="B73" s="264" t="s">
        <v>61</v>
      </c>
      <c r="C73" s="131" t="s">
        <v>62</v>
      </c>
      <c r="D73" s="131">
        <v>13</v>
      </c>
      <c r="E73" s="234" t="s">
        <v>208</v>
      </c>
      <c r="F73" s="150" t="s">
        <v>188</v>
      </c>
      <c r="G73" s="131" t="s">
        <v>64</v>
      </c>
      <c r="H73" s="187"/>
      <c r="I73" s="792"/>
      <c r="J73" s="792"/>
    </row>
    <row r="74" spans="1:249" s="604" customFormat="1" ht="31.2" hidden="1">
      <c r="A74" s="400" t="s">
        <v>247</v>
      </c>
      <c r="B74" s="264" t="s">
        <v>61</v>
      </c>
      <c r="C74" s="131" t="s">
        <v>62</v>
      </c>
      <c r="D74" s="131">
        <v>13</v>
      </c>
      <c r="E74" s="234" t="s">
        <v>208</v>
      </c>
      <c r="F74" s="150" t="s">
        <v>188</v>
      </c>
      <c r="G74" s="131" t="s">
        <v>71</v>
      </c>
      <c r="H74" s="187"/>
      <c r="I74" s="187"/>
      <c r="J74" s="187"/>
    </row>
    <row r="75" spans="1:249" s="604" customFormat="1" ht="18.75" hidden="1" customHeight="1">
      <c r="A75" s="225" t="s">
        <v>72</v>
      </c>
      <c r="B75" s="264" t="s">
        <v>61</v>
      </c>
      <c r="C75" s="131" t="s">
        <v>62</v>
      </c>
      <c r="D75" s="131" t="s">
        <v>75</v>
      </c>
      <c r="E75" s="234" t="s">
        <v>208</v>
      </c>
      <c r="F75" s="150" t="s">
        <v>188</v>
      </c>
      <c r="G75" s="228" t="s">
        <v>73</v>
      </c>
      <c r="H75" s="187"/>
      <c r="I75" s="187"/>
      <c r="J75" s="187"/>
    </row>
    <row r="76" spans="1:249" s="604" customFormat="1" ht="16.5" customHeight="1">
      <c r="A76" s="672" t="s">
        <v>77</v>
      </c>
      <c r="B76" s="631" t="s">
        <v>61</v>
      </c>
      <c r="C76" s="673" t="s">
        <v>63</v>
      </c>
      <c r="D76" s="674"/>
      <c r="E76" s="675"/>
      <c r="F76" s="676"/>
      <c r="G76" s="677"/>
      <c r="H76" s="637">
        <f>+H77</f>
        <v>162625</v>
      </c>
      <c r="I76" s="637">
        <f>+I77</f>
        <v>177537</v>
      </c>
      <c r="J76" s="637">
        <f>+J77</f>
        <v>183781</v>
      </c>
    </row>
    <row r="77" spans="1:249" s="604" customFormat="1">
      <c r="A77" s="97" t="s">
        <v>78</v>
      </c>
      <c r="B77" s="327" t="s">
        <v>61</v>
      </c>
      <c r="C77" s="126" t="s">
        <v>63</v>
      </c>
      <c r="D77" s="126" t="s">
        <v>79</v>
      </c>
      <c r="E77" s="127"/>
      <c r="F77" s="128"/>
      <c r="G77" s="126"/>
      <c r="H77" s="183">
        <f>H78</f>
        <v>162625</v>
      </c>
      <c r="I77" s="183">
        <f t="shared" ref="I77:J80" si="6">I78</f>
        <v>177537</v>
      </c>
      <c r="J77" s="183">
        <f t="shared" si="6"/>
        <v>183781</v>
      </c>
    </row>
    <row r="78" spans="1:249" s="604" customFormat="1" ht="36.75" customHeight="1">
      <c r="A78" s="272" t="s">
        <v>122</v>
      </c>
      <c r="B78" s="350" t="s">
        <v>61</v>
      </c>
      <c r="C78" s="473" t="s">
        <v>63</v>
      </c>
      <c r="D78" s="473" t="s">
        <v>79</v>
      </c>
      <c r="E78" s="252" t="s">
        <v>121</v>
      </c>
      <c r="F78" s="251" t="s">
        <v>186</v>
      </c>
      <c r="G78" s="474"/>
      <c r="H78" s="278">
        <f>H79</f>
        <v>162625</v>
      </c>
      <c r="I78" s="278">
        <f t="shared" si="6"/>
        <v>177537</v>
      </c>
      <c r="J78" s="278">
        <f t="shared" si="6"/>
        <v>183781</v>
      </c>
    </row>
    <row r="79" spans="1:249" s="14" customFormat="1" ht="30.75" customHeight="1">
      <c r="A79" s="230" t="s">
        <v>124</v>
      </c>
      <c r="B79" s="264" t="s">
        <v>61</v>
      </c>
      <c r="C79" s="112" t="s">
        <v>63</v>
      </c>
      <c r="D79" s="112" t="s">
        <v>79</v>
      </c>
      <c r="E79" s="154" t="s">
        <v>123</v>
      </c>
      <c r="F79" s="155" t="s">
        <v>186</v>
      </c>
      <c r="G79" s="556"/>
      <c r="H79" s="229">
        <f>H80</f>
        <v>162625</v>
      </c>
      <c r="I79" s="229">
        <f t="shared" si="6"/>
        <v>177537</v>
      </c>
      <c r="J79" s="229">
        <f t="shared" si="6"/>
        <v>183781</v>
      </c>
    </row>
    <row r="80" spans="1:249" s="14" customFormat="1" ht="32.25" customHeight="1">
      <c r="A80" s="230" t="s">
        <v>125</v>
      </c>
      <c r="B80" s="264" t="s">
        <v>61</v>
      </c>
      <c r="C80" s="241" t="s">
        <v>63</v>
      </c>
      <c r="D80" s="241" t="s">
        <v>79</v>
      </c>
      <c r="E80" s="154" t="s">
        <v>123</v>
      </c>
      <c r="F80" s="155" t="s">
        <v>204</v>
      </c>
      <c r="G80" s="241"/>
      <c r="H80" s="229">
        <f>H81</f>
        <v>162625</v>
      </c>
      <c r="I80" s="229">
        <f t="shared" si="6"/>
        <v>177537</v>
      </c>
      <c r="J80" s="229">
        <f t="shared" si="6"/>
        <v>183781</v>
      </c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612"/>
      <c r="AJ80" s="612"/>
      <c r="AK80" s="612"/>
      <c r="AL80" s="612"/>
      <c r="AM80" s="612"/>
      <c r="AN80" s="612"/>
      <c r="AO80" s="612"/>
      <c r="AP80" s="612"/>
      <c r="AQ80" s="612"/>
      <c r="AR80" s="612"/>
      <c r="AS80" s="612"/>
      <c r="AT80" s="612"/>
      <c r="AU80" s="612"/>
      <c r="AV80" s="612"/>
      <c r="AW80" s="612"/>
      <c r="AX80" s="612"/>
      <c r="AY80" s="612"/>
      <c r="AZ80" s="612"/>
      <c r="BA80" s="612"/>
      <c r="BB80" s="612"/>
      <c r="BC80" s="612"/>
      <c r="BD80" s="612"/>
      <c r="BE80" s="612"/>
      <c r="BF80" s="612"/>
      <c r="BG80" s="612"/>
      <c r="BH80" s="612"/>
      <c r="BI80" s="612"/>
      <c r="BJ80" s="612"/>
      <c r="BK80" s="612"/>
      <c r="BL80" s="612"/>
      <c r="BM80" s="612"/>
      <c r="BN80" s="612"/>
      <c r="BO80" s="612"/>
      <c r="BP80" s="612"/>
      <c r="BQ80" s="612"/>
      <c r="BR80" s="612"/>
      <c r="BS80" s="612"/>
      <c r="BT80" s="612"/>
      <c r="BU80" s="612"/>
      <c r="BV80" s="612"/>
      <c r="BW80" s="612"/>
      <c r="BX80" s="612"/>
      <c r="BY80" s="612"/>
      <c r="BZ80" s="612"/>
      <c r="CA80" s="612"/>
      <c r="CB80" s="612"/>
      <c r="CC80" s="612"/>
      <c r="CD80" s="612"/>
      <c r="CE80" s="612"/>
      <c r="CF80" s="612"/>
      <c r="CG80" s="612"/>
      <c r="CH80" s="612"/>
      <c r="CI80" s="612"/>
      <c r="CJ80" s="612"/>
      <c r="CK80" s="612"/>
      <c r="CL80" s="612"/>
      <c r="CM80" s="612"/>
      <c r="CN80" s="612"/>
      <c r="CO80" s="612"/>
      <c r="CP80" s="612"/>
      <c r="CQ80" s="612"/>
      <c r="CR80" s="612"/>
      <c r="CS80" s="612"/>
      <c r="CT80" s="612"/>
      <c r="CU80" s="612"/>
      <c r="CV80" s="612"/>
      <c r="CW80" s="612"/>
      <c r="CX80" s="612"/>
      <c r="CY80" s="612"/>
      <c r="CZ80" s="612"/>
      <c r="DA80" s="612"/>
      <c r="DB80" s="612"/>
      <c r="DC80" s="612"/>
      <c r="DD80" s="612"/>
      <c r="DE80" s="612"/>
      <c r="DF80" s="612"/>
      <c r="DG80" s="612"/>
      <c r="DH80" s="612"/>
      <c r="DI80" s="612"/>
      <c r="DJ80" s="612"/>
      <c r="DK80" s="612"/>
      <c r="DL80" s="612"/>
      <c r="DM80" s="612"/>
      <c r="DN80" s="612"/>
      <c r="DO80" s="612"/>
      <c r="DP80" s="612"/>
      <c r="DQ80" s="612"/>
      <c r="DR80" s="612"/>
      <c r="DS80" s="612"/>
      <c r="DT80" s="612"/>
      <c r="DU80" s="612"/>
      <c r="DV80" s="612"/>
      <c r="DW80" s="612"/>
      <c r="DX80" s="612"/>
      <c r="DY80" s="612"/>
      <c r="DZ80" s="612"/>
      <c r="EA80" s="612"/>
      <c r="EB80" s="612"/>
      <c r="EC80" s="612"/>
      <c r="ED80" s="612"/>
      <c r="EE80" s="612"/>
      <c r="EF80" s="612"/>
      <c r="EG80" s="612"/>
      <c r="EH80" s="612"/>
      <c r="EI80" s="612"/>
      <c r="EJ80" s="612"/>
      <c r="EK80" s="612"/>
      <c r="EL80" s="612"/>
      <c r="EM80" s="612"/>
      <c r="EN80" s="612"/>
      <c r="EO80" s="612"/>
      <c r="EP80" s="612"/>
      <c r="EQ80" s="612"/>
      <c r="ER80" s="612"/>
      <c r="ES80" s="612"/>
      <c r="ET80" s="612"/>
      <c r="EU80" s="612"/>
      <c r="EV80" s="612"/>
      <c r="EW80" s="612"/>
      <c r="EX80" s="612"/>
      <c r="EY80" s="612"/>
      <c r="EZ80" s="612"/>
      <c r="FA80" s="612"/>
      <c r="FB80" s="612"/>
      <c r="FC80" s="612"/>
      <c r="FD80" s="612"/>
      <c r="FE80" s="612"/>
      <c r="FF80" s="612"/>
      <c r="FG80" s="612"/>
      <c r="FH80" s="612"/>
      <c r="FI80" s="612"/>
      <c r="FJ80" s="612"/>
      <c r="FK80" s="612"/>
      <c r="FL80" s="612"/>
      <c r="FM80" s="612"/>
      <c r="FN80" s="612"/>
      <c r="FO80" s="612"/>
      <c r="FP80" s="612"/>
      <c r="FQ80" s="612"/>
      <c r="FR80" s="612"/>
      <c r="FS80" s="612"/>
      <c r="FT80" s="612"/>
      <c r="FU80" s="612"/>
      <c r="FV80" s="612"/>
      <c r="FW80" s="612"/>
      <c r="FX80" s="612"/>
      <c r="FY80" s="612"/>
      <c r="FZ80" s="612"/>
      <c r="GA80" s="612"/>
      <c r="GB80" s="612"/>
      <c r="GC80" s="612"/>
      <c r="GD80" s="612"/>
      <c r="GE80" s="612"/>
      <c r="GF80" s="612"/>
      <c r="GG80" s="612"/>
      <c r="GH80" s="612"/>
      <c r="GI80" s="612"/>
      <c r="GJ80" s="612"/>
      <c r="GK80" s="612"/>
      <c r="GL80" s="612"/>
      <c r="GM80" s="612"/>
      <c r="GN80" s="612"/>
      <c r="GO80" s="612"/>
      <c r="GP80" s="612"/>
      <c r="GQ80" s="612"/>
      <c r="GR80" s="612"/>
      <c r="GS80" s="612"/>
      <c r="GT80" s="612"/>
      <c r="GU80" s="612"/>
      <c r="GV80" s="612"/>
      <c r="GW80" s="612"/>
      <c r="GX80" s="612"/>
      <c r="GY80" s="612"/>
      <c r="GZ80" s="612"/>
      <c r="HA80" s="612"/>
      <c r="HB80" s="612"/>
      <c r="HC80" s="612"/>
      <c r="HD80" s="612"/>
      <c r="HE80" s="612"/>
      <c r="HF80" s="612"/>
      <c r="HG80" s="612"/>
      <c r="HH80" s="612"/>
      <c r="HI80" s="612"/>
      <c r="HJ80" s="612"/>
      <c r="HK80" s="612"/>
      <c r="HL80" s="612"/>
      <c r="HM80" s="612"/>
      <c r="HN80" s="612"/>
      <c r="HO80" s="612"/>
      <c r="HP80" s="612"/>
      <c r="HQ80" s="612"/>
      <c r="HR80" s="612"/>
      <c r="HS80" s="612"/>
      <c r="HT80" s="612"/>
      <c r="HU80" s="612"/>
      <c r="HV80" s="612"/>
      <c r="HW80" s="612"/>
      <c r="HX80" s="612"/>
      <c r="HY80" s="612"/>
      <c r="HZ80" s="612"/>
      <c r="IA80" s="612"/>
      <c r="IB80" s="612"/>
      <c r="IC80" s="612"/>
      <c r="ID80" s="612"/>
      <c r="IE80" s="612"/>
      <c r="IF80" s="612"/>
      <c r="IG80" s="612"/>
      <c r="IH80" s="612"/>
      <c r="II80" s="612"/>
      <c r="IJ80" s="612"/>
      <c r="IK80" s="612"/>
      <c r="IL80" s="612"/>
      <c r="IM80" s="612"/>
    </row>
    <row r="81" spans="1:248" s="19" customFormat="1" ht="78.75" customHeight="1">
      <c r="A81" s="225" t="s">
        <v>69</v>
      </c>
      <c r="B81" s="264" t="s">
        <v>61</v>
      </c>
      <c r="C81" s="131" t="s">
        <v>63</v>
      </c>
      <c r="D81" s="131" t="s">
        <v>79</v>
      </c>
      <c r="E81" s="154" t="s">
        <v>123</v>
      </c>
      <c r="F81" s="155" t="s">
        <v>204</v>
      </c>
      <c r="G81" s="131" t="s">
        <v>64</v>
      </c>
      <c r="H81" s="187">
        <v>162625</v>
      </c>
      <c r="I81" s="187">
        <v>177537</v>
      </c>
      <c r="J81" s="187">
        <v>183781</v>
      </c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612"/>
      <c r="AJ81" s="612"/>
      <c r="AK81" s="612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2">
      <c r="A82" s="620" t="s">
        <v>80</v>
      </c>
      <c r="B82" s="631" t="s">
        <v>61</v>
      </c>
      <c r="C82" s="621" t="s">
        <v>79</v>
      </c>
      <c r="D82" s="621"/>
      <c r="E82" s="622"/>
      <c r="F82" s="623"/>
      <c r="G82" s="621"/>
      <c r="H82" s="624">
        <f>H88</f>
        <v>30000</v>
      </c>
      <c r="I82" s="624">
        <f>I88</f>
        <v>30000</v>
      </c>
      <c r="J82" s="624">
        <f>J88</f>
        <v>30000</v>
      </c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612"/>
      <c r="AJ82" s="612"/>
      <c r="AK82" s="612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>
      <c r="A83" s="340" t="s">
        <v>459</v>
      </c>
      <c r="B83" s="327" t="s">
        <v>61</v>
      </c>
      <c r="C83" s="356" t="s">
        <v>79</v>
      </c>
      <c r="D83" s="356" t="s">
        <v>182</v>
      </c>
      <c r="E83" s="160"/>
      <c r="F83" s="161"/>
      <c r="G83" s="356"/>
      <c r="H83" s="523">
        <f>H88</f>
        <v>30000</v>
      </c>
      <c r="I83" s="523">
        <f>I88</f>
        <v>30000</v>
      </c>
      <c r="J83" s="523">
        <f>J88</f>
        <v>30000</v>
      </c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612"/>
      <c r="AJ83" s="612"/>
      <c r="AK83" s="612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>
      <c r="A84" s="463" t="s">
        <v>626</v>
      </c>
      <c r="B84" s="350" t="s">
        <v>61</v>
      </c>
      <c r="C84" s="464" t="s">
        <v>79</v>
      </c>
      <c r="D84" s="464" t="s">
        <v>182</v>
      </c>
      <c r="E84" s="252" t="s">
        <v>107</v>
      </c>
      <c r="F84" s="251" t="s">
        <v>186</v>
      </c>
      <c r="G84" s="464"/>
      <c r="H84" s="524">
        <f>H88</f>
        <v>30000</v>
      </c>
      <c r="I84" s="524">
        <f>I88</f>
        <v>30000</v>
      </c>
      <c r="J84" s="524">
        <f>J88</f>
        <v>30000</v>
      </c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612"/>
      <c r="AJ84" s="612"/>
      <c r="AK84" s="612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>
      <c r="A85" s="226" t="s">
        <v>620</v>
      </c>
      <c r="B85" s="264" t="s">
        <v>61</v>
      </c>
      <c r="C85" s="131" t="s">
        <v>79</v>
      </c>
      <c r="D85" s="131" t="s">
        <v>182</v>
      </c>
      <c r="E85" s="154" t="s">
        <v>108</v>
      </c>
      <c r="F85" s="155" t="s">
        <v>186</v>
      </c>
      <c r="G85" s="131"/>
      <c r="H85" s="204">
        <f>H88</f>
        <v>30000</v>
      </c>
      <c r="I85" s="204">
        <f>I88</f>
        <v>30000</v>
      </c>
      <c r="J85" s="204">
        <f>J88</f>
        <v>30000</v>
      </c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612"/>
      <c r="AJ85" s="612"/>
      <c r="AK85" s="612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6.8">
      <c r="A86" s="226" t="s">
        <v>229</v>
      </c>
      <c r="B86" s="264" t="s">
        <v>61</v>
      </c>
      <c r="C86" s="131" t="s">
        <v>79</v>
      </c>
      <c r="D86" s="131" t="s">
        <v>182</v>
      </c>
      <c r="E86" s="154" t="s">
        <v>108</v>
      </c>
      <c r="F86" s="155" t="s">
        <v>190</v>
      </c>
      <c r="G86" s="131"/>
      <c r="H86" s="204">
        <f>H88</f>
        <v>30000</v>
      </c>
      <c r="I86" s="204">
        <f>I88</f>
        <v>30000</v>
      </c>
      <c r="J86" s="204">
        <f>J88</f>
        <v>30000</v>
      </c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612"/>
      <c r="AJ86" s="612"/>
      <c r="AK86" s="612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>
      <c r="A87" s="30" t="s">
        <v>230</v>
      </c>
      <c r="B87" s="264" t="s">
        <v>61</v>
      </c>
      <c r="C87" s="131" t="s">
        <v>79</v>
      </c>
      <c r="D87" s="131" t="s">
        <v>182</v>
      </c>
      <c r="E87" s="154" t="s">
        <v>108</v>
      </c>
      <c r="F87" s="130" t="s">
        <v>368</v>
      </c>
      <c r="G87" s="131"/>
      <c r="H87" s="204">
        <f>H88</f>
        <v>30000</v>
      </c>
      <c r="I87" s="204">
        <f>I88</f>
        <v>30000</v>
      </c>
      <c r="J87" s="204">
        <f>J88</f>
        <v>30000</v>
      </c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2">
      <c r="A88" s="30" t="s">
        <v>70</v>
      </c>
      <c r="B88" s="264" t="s">
        <v>61</v>
      </c>
      <c r="C88" s="119" t="s">
        <v>79</v>
      </c>
      <c r="D88" s="119" t="s">
        <v>182</v>
      </c>
      <c r="E88" s="154" t="s">
        <v>108</v>
      </c>
      <c r="F88" s="130" t="s">
        <v>368</v>
      </c>
      <c r="G88" s="119" t="s">
        <v>71</v>
      </c>
      <c r="H88" s="187">
        <v>30000</v>
      </c>
      <c r="I88" s="187">
        <v>30000</v>
      </c>
      <c r="J88" s="187">
        <v>30000</v>
      </c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>
      <c r="A89" s="678" t="s">
        <v>82</v>
      </c>
      <c r="B89" s="631" t="s">
        <v>61</v>
      </c>
      <c r="C89" s="632" t="s">
        <v>68</v>
      </c>
      <c r="D89" s="679"/>
      <c r="E89" s="679"/>
      <c r="F89" s="680"/>
      <c r="G89" s="636"/>
      <c r="H89" s="637">
        <f>+H90+H98</f>
        <v>937086</v>
      </c>
      <c r="I89" s="637">
        <f>+I90+I98</f>
        <v>1000</v>
      </c>
      <c r="J89" s="637">
        <f>+J90+J98</f>
        <v>1000</v>
      </c>
      <c r="K89" s="612"/>
      <c r="L89" s="612"/>
      <c r="M89" s="612"/>
      <c r="N89" s="612"/>
      <c r="O89" s="612"/>
      <c r="P89" s="612"/>
      <c r="Q89" s="612"/>
      <c r="R89" s="612"/>
      <c r="S89" s="612"/>
      <c r="T89" s="612"/>
      <c r="U89" s="612"/>
      <c r="V89" s="612"/>
      <c r="W89" s="612"/>
      <c r="X89" s="612"/>
      <c r="Y89" s="612"/>
      <c r="Z89" s="612"/>
      <c r="AA89" s="612"/>
      <c r="AB89" s="612"/>
      <c r="AC89" s="612"/>
      <c r="AD89" s="612"/>
      <c r="AE89" s="612"/>
      <c r="AF89" s="612"/>
      <c r="AG89" s="612"/>
      <c r="AH89" s="612"/>
      <c r="AI89" s="612"/>
      <c r="AJ89" s="612"/>
      <c r="AK89" s="612"/>
      <c r="AL89" s="612"/>
      <c r="AM89" s="612"/>
      <c r="AN89" s="612"/>
      <c r="AO89" s="612"/>
      <c r="AP89" s="612"/>
      <c r="AQ89" s="612"/>
      <c r="AR89" s="612"/>
      <c r="AS89" s="612"/>
      <c r="AT89" s="612"/>
      <c r="AU89" s="612"/>
      <c r="AV89" s="612"/>
      <c r="AW89" s="612"/>
      <c r="AX89" s="612"/>
      <c r="AY89" s="612"/>
      <c r="AZ89" s="612"/>
      <c r="BA89" s="612"/>
      <c r="BB89" s="612"/>
      <c r="BC89" s="612"/>
      <c r="BD89" s="612"/>
      <c r="BE89" s="612"/>
      <c r="BF89" s="612"/>
      <c r="BG89" s="612"/>
      <c r="BH89" s="612"/>
      <c r="BI89" s="612"/>
      <c r="BJ89" s="612"/>
      <c r="BK89" s="612"/>
      <c r="BL89" s="612"/>
      <c r="BM89" s="612"/>
      <c r="BN89" s="612"/>
      <c r="BO89" s="612"/>
      <c r="BP89" s="612"/>
      <c r="BQ89" s="612"/>
      <c r="BR89" s="612"/>
      <c r="BS89" s="612"/>
      <c r="BT89" s="612"/>
      <c r="BU89" s="612"/>
      <c r="BV89" s="612"/>
      <c r="BW89" s="612"/>
      <c r="BX89" s="612"/>
      <c r="BY89" s="612"/>
      <c r="BZ89" s="612"/>
      <c r="CA89" s="612"/>
      <c r="CB89" s="612"/>
      <c r="CC89" s="612"/>
      <c r="CD89" s="612"/>
      <c r="CE89" s="612"/>
      <c r="CF89" s="612"/>
      <c r="CG89" s="612"/>
      <c r="CH89" s="612"/>
      <c r="CI89" s="612"/>
      <c r="CJ89" s="612"/>
      <c r="CK89" s="612"/>
      <c r="CL89" s="612"/>
      <c r="CM89" s="612"/>
      <c r="CN89" s="612"/>
      <c r="CO89" s="612"/>
      <c r="CP89" s="612"/>
      <c r="CQ89" s="612"/>
      <c r="CR89" s="612"/>
      <c r="CS89" s="612"/>
      <c r="CT89" s="612"/>
      <c r="CU89" s="612"/>
      <c r="CV89" s="612"/>
      <c r="CW89" s="612"/>
      <c r="CX89" s="612"/>
      <c r="CY89" s="612"/>
      <c r="CZ89" s="612"/>
      <c r="DA89" s="612"/>
      <c r="DB89" s="612"/>
      <c r="DC89" s="612"/>
      <c r="DD89" s="612"/>
      <c r="DE89" s="612"/>
      <c r="DF89" s="612"/>
      <c r="DG89" s="612"/>
      <c r="DH89" s="612"/>
      <c r="DI89" s="612"/>
      <c r="DJ89" s="612"/>
      <c r="DK89" s="612"/>
      <c r="DL89" s="612"/>
      <c r="DM89" s="612"/>
      <c r="DN89" s="612"/>
      <c r="DO89" s="612"/>
      <c r="DP89" s="612"/>
      <c r="DQ89" s="612"/>
      <c r="DR89" s="612"/>
      <c r="DS89" s="612"/>
      <c r="DT89" s="612"/>
      <c r="DU89" s="612"/>
      <c r="DV89" s="612"/>
      <c r="DW89" s="612"/>
      <c r="DX89" s="612"/>
      <c r="DY89" s="612"/>
      <c r="DZ89" s="612"/>
      <c r="EA89" s="612"/>
      <c r="EB89" s="612"/>
      <c r="EC89" s="612"/>
      <c r="ED89" s="612"/>
      <c r="EE89" s="612"/>
      <c r="EF89" s="612"/>
      <c r="EG89" s="612"/>
      <c r="EH89" s="612"/>
      <c r="EI89" s="612"/>
      <c r="EJ89" s="612"/>
      <c r="EK89" s="612"/>
      <c r="EL89" s="612"/>
      <c r="EM89" s="612"/>
      <c r="EN89" s="612"/>
      <c r="EO89" s="612"/>
      <c r="EP89" s="612"/>
      <c r="EQ89" s="612"/>
      <c r="ER89" s="612"/>
      <c r="ES89" s="612"/>
      <c r="ET89" s="612"/>
      <c r="EU89" s="612"/>
      <c r="EV89" s="612"/>
      <c r="EW89" s="612"/>
      <c r="EX89" s="612"/>
      <c r="EY89" s="612"/>
      <c r="EZ89" s="612"/>
      <c r="FA89" s="612"/>
      <c r="FB89" s="612"/>
      <c r="FC89" s="612"/>
      <c r="FD89" s="612"/>
      <c r="FE89" s="612"/>
      <c r="FF89" s="612"/>
      <c r="FG89" s="612"/>
      <c r="FH89" s="612"/>
      <c r="FI89" s="612"/>
      <c r="FJ89" s="612"/>
      <c r="FK89" s="612"/>
      <c r="FL89" s="612"/>
      <c r="FM89" s="612"/>
      <c r="FN89" s="612"/>
      <c r="FO89" s="612"/>
      <c r="FP89" s="612"/>
      <c r="FQ89" s="612"/>
      <c r="FR89" s="612"/>
      <c r="FS89" s="612"/>
      <c r="FT89" s="612"/>
      <c r="FU89" s="612"/>
      <c r="FV89" s="612"/>
      <c r="FW89" s="612"/>
      <c r="FX89" s="612"/>
      <c r="FY89" s="612"/>
      <c r="FZ89" s="612"/>
      <c r="GA89" s="612"/>
      <c r="GB89" s="612"/>
      <c r="GC89" s="612"/>
      <c r="GD89" s="612"/>
      <c r="GE89" s="612"/>
      <c r="GF89" s="612"/>
      <c r="GG89" s="612"/>
      <c r="GH89" s="612"/>
      <c r="GI89" s="612"/>
      <c r="GJ89" s="612"/>
      <c r="GK89" s="612"/>
      <c r="GL89" s="612"/>
      <c r="GM89" s="612"/>
      <c r="GN89" s="612"/>
      <c r="GO89" s="612"/>
      <c r="GP89" s="612"/>
      <c r="GQ89" s="612"/>
      <c r="GR89" s="612"/>
      <c r="GS89" s="612"/>
      <c r="GT89" s="612"/>
      <c r="GU89" s="612"/>
      <c r="GV89" s="612"/>
      <c r="GW89" s="612"/>
      <c r="GX89" s="612"/>
      <c r="GY89" s="612"/>
      <c r="GZ89" s="612"/>
      <c r="HA89" s="612"/>
      <c r="HB89" s="612"/>
      <c r="HC89" s="612"/>
      <c r="HD89" s="612"/>
      <c r="HE89" s="612"/>
      <c r="HF89" s="612"/>
      <c r="HG89" s="612"/>
      <c r="HH89" s="612"/>
      <c r="HI89" s="612"/>
      <c r="HJ89" s="612"/>
      <c r="HK89" s="612"/>
      <c r="HL89" s="612"/>
      <c r="HM89" s="612"/>
      <c r="HN89" s="612"/>
      <c r="HO89" s="612"/>
      <c r="HP89" s="612"/>
      <c r="HQ89" s="612"/>
      <c r="HR89" s="612"/>
      <c r="HS89" s="612"/>
      <c r="HT89" s="612"/>
      <c r="HU89" s="612"/>
      <c r="HV89" s="612"/>
      <c r="HW89" s="612"/>
      <c r="HX89" s="612"/>
      <c r="HY89" s="612"/>
      <c r="HZ89" s="612"/>
      <c r="IA89" s="612"/>
      <c r="IB89" s="612"/>
      <c r="IC89" s="612"/>
      <c r="ID89" s="612"/>
      <c r="IE89" s="612"/>
      <c r="IF89" s="612"/>
      <c r="IG89" s="612"/>
      <c r="IH89" s="612"/>
      <c r="II89" s="612"/>
      <c r="IJ89" s="612"/>
      <c r="IK89" s="612"/>
      <c r="IL89" s="612"/>
      <c r="IM89" s="612"/>
      <c r="IN89" s="612"/>
    </row>
    <row r="90" spans="1:248" s="13" customFormat="1">
      <c r="A90" s="392" t="s">
        <v>249</v>
      </c>
      <c r="B90" s="327" t="s">
        <v>61</v>
      </c>
      <c r="C90" s="356" t="s">
        <v>68</v>
      </c>
      <c r="D90" s="393" t="s">
        <v>81</v>
      </c>
      <c r="E90" s="394"/>
      <c r="F90" s="395"/>
      <c r="G90" s="396"/>
      <c r="H90" s="476">
        <f>SUM(H91)</f>
        <v>936086</v>
      </c>
      <c r="I90" s="476">
        <f t="shared" ref="I90:J92" si="7">SUM(I91)</f>
        <v>0</v>
      </c>
      <c r="J90" s="476">
        <f t="shared" si="7"/>
        <v>0</v>
      </c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  <c r="IK90" s="612"/>
      <c r="IL90" s="612"/>
      <c r="IM90" s="612"/>
      <c r="IN90" s="612"/>
    </row>
    <row r="91" spans="1:248" s="14" customFormat="1" ht="93.75" customHeight="1">
      <c r="A91" s="465" t="s">
        <v>538</v>
      </c>
      <c r="B91" s="350" t="s">
        <v>61</v>
      </c>
      <c r="C91" s="455" t="s">
        <v>68</v>
      </c>
      <c r="D91" s="456" t="s">
        <v>81</v>
      </c>
      <c r="E91" s="580" t="s">
        <v>250</v>
      </c>
      <c r="F91" s="625" t="s">
        <v>186</v>
      </c>
      <c r="G91" s="458"/>
      <c r="H91" s="277">
        <f>SUM(H92)</f>
        <v>936086</v>
      </c>
      <c r="I91" s="277">
        <f t="shared" si="7"/>
        <v>0</v>
      </c>
      <c r="J91" s="277">
        <f t="shared" si="7"/>
        <v>0</v>
      </c>
    </row>
    <row r="92" spans="1:248" s="14" customFormat="1" ht="129" customHeight="1">
      <c r="A92" s="202" t="s">
        <v>539</v>
      </c>
      <c r="B92" s="264" t="s">
        <v>61</v>
      </c>
      <c r="C92" s="221" t="s">
        <v>68</v>
      </c>
      <c r="D92" s="222" t="s">
        <v>81</v>
      </c>
      <c r="E92" s="558" t="s">
        <v>228</v>
      </c>
      <c r="F92" s="352" t="s">
        <v>186</v>
      </c>
      <c r="G92" s="391"/>
      <c r="H92" s="478">
        <f>SUM(H93)</f>
        <v>936086</v>
      </c>
      <c r="I92" s="478">
        <f t="shared" si="7"/>
        <v>0</v>
      </c>
      <c r="J92" s="478">
        <f t="shared" si="7"/>
        <v>0</v>
      </c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  <c r="IK92" s="612"/>
      <c r="IL92" s="612"/>
      <c r="IM92" s="612"/>
    </row>
    <row r="93" spans="1:248" s="14" customFormat="1" ht="62.4">
      <c r="A93" s="202" t="s">
        <v>526</v>
      </c>
      <c r="B93" s="264" t="s">
        <v>61</v>
      </c>
      <c r="C93" s="221" t="s">
        <v>68</v>
      </c>
      <c r="D93" s="222" t="s">
        <v>81</v>
      </c>
      <c r="E93" s="558" t="s">
        <v>228</v>
      </c>
      <c r="F93" s="352" t="s">
        <v>190</v>
      </c>
      <c r="G93" s="391"/>
      <c r="H93" s="273">
        <f>+H96+H94</f>
        <v>936086</v>
      </c>
      <c r="I93" s="273">
        <f>+I96+I94</f>
        <v>0</v>
      </c>
      <c r="J93" s="273">
        <f>+J96+J94</f>
        <v>0</v>
      </c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  <c r="IK93" s="612"/>
      <c r="IL93" s="612"/>
      <c r="IM93" s="612"/>
    </row>
    <row r="94" spans="1:248" s="14" customFormat="1" ht="46.8" hidden="1">
      <c r="A94" s="379" t="s">
        <v>299</v>
      </c>
      <c r="B94" s="264" t="s">
        <v>61</v>
      </c>
      <c r="C94" s="221" t="s">
        <v>68</v>
      </c>
      <c r="D94" s="222" t="s">
        <v>81</v>
      </c>
      <c r="E94" s="558" t="s">
        <v>228</v>
      </c>
      <c r="F94" s="352" t="s">
        <v>300</v>
      </c>
      <c r="G94" s="391"/>
      <c r="H94" s="273">
        <f>+H95</f>
        <v>0</v>
      </c>
      <c r="I94" s="273">
        <f>+I95</f>
        <v>0</v>
      </c>
      <c r="J94" s="273">
        <f>+J95</f>
        <v>0</v>
      </c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  <c r="IK94" s="612"/>
      <c r="IL94" s="612"/>
      <c r="IM94" s="612"/>
    </row>
    <row r="95" spans="1:248" s="14" customFormat="1" ht="46.8" hidden="1">
      <c r="A95" s="379" t="s">
        <v>301</v>
      </c>
      <c r="B95" s="264" t="s">
        <v>61</v>
      </c>
      <c r="C95" s="221" t="s">
        <v>68</v>
      </c>
      <c r="D95" s="222" t="s">
        <v>81</v>
      </c>
      <c r="E95" s="558" t="s">
        <v>228</v>
      </c>
      <c r="F95" s="352" t="s">
        <v>300</v>
      </c>
      <c r="G95" s="371" t="s">
        <v>221</v>
      </c>
      <c r="H95" s="273"/>
      <c r="I95" s="273"/>
      <c r="J95" s="273"/>
      <c r="K95" s="612"/>
      <c r="L95" s="612"/>
      <c r="M95" s="612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  <c r="AF95" s="612"/>
      <c r="AG95" s="612"/>
      <c r="AH95" s="612"/>
      <c r="AI95" s="612"/>
      <c r="AJ95" s="612"/>
      <c r="AK95" s="612"/>
      <c r="AL95" s="612"/>
      <c r="AM95" s="612"/>
      <c r="AN95" s="612"/>
      <c r="AO95" s="612"/>
      <c r="AP95" s="612"/>
      <c r="AQ95" s="612"/>
      <c r="AR95" s="612"/>
      <c r="AS95" s="612"/>
      <c r="AT95" s="612"/>
      <c r="AU95" s="612"/>
      <c r="AV95" s="612"/>
      <c r="AW95" s="612"/>
      <c r="AX95" s="612"/>
      <c r="AY95" s="612"/>
      <c r="AZ95" s="612"/>
      <c r="BA95" s="612"/>
      <c r="BB95" s="612"/>
      <c r="BC95" s="612"/>
      <c r="BD95" s="612"/>
      <c r="BE95" s="612"/>
      <c r="BF95" s="612"/>
      <c r="BG95" s="612"/>
      <c r="BH95" s="612"/>
      <c r="BI95" s="612"/>
      <c r="BJ95" s="612"/>
      <c r="BK95" s="612"/>
      <c r="BL95" s="612"/>
      <c r="BM95" s="612"/>
      <c r="BN95" s="612"/>
      <c r="BO95" s="612"/>
      <c r="BP95" s="612"/>
      <c r="BQ95" s="612"/>
      <c r="BR95" s="612"/>
      <c r="BS95" s="612"/>
      <c r="BT95" s="612"/>
      <c r="BU95" s="612"/>
      <c r="BV95" s="612"/>
      <c r="BW95" s="612"/>
      <c r="BX95" s="612"/>
      <c r="BY95" s="612"/>
      <c r="BZ95" s="612"/>
      <c r="CA95" s="612"/>
      <c r="CB95" s="612"/>
      <c r="CC95" s="612"/>
      <c r="CD95" s="612"/>
      <c r="CE95" s="612"/>
      <c r="CF95" s="612"/>
      <c r="CG95" s="612"/>
      <c r="CH95" s="612"/>
      <c r="CI95" s="612"/>
      <c r="CJ95" s="612"/>
      <c r="CK95" s="612"/>
      <c r="CL95" s="612"/>
      <c r="CM95" s="612"/>
      <c r="CN95" s="612"/>
      <c r="CO95" s="612"/>
      <c r="CP95" s="612"/>
      <c r="CQ95" s="612"/>
      <c r="CR95" s="612"/>
      <c r="CS95" s="612"/>
      <c r="CT95" s="612"/>
      <c r="CU95" s="612"/>
      <c r="CV95" s="612"/>
      <c r="CW95" s="612"/>
      <c r="CX95" s="612"/>
      <c r="CY95" s="612"/>
      <c r="CZ95" s="612"/>
      <c r="DA95" s="612"/>
      <c r="DB95" s="612"/>
      <c r="DC95" s="612"/>
      <c r="DD95" s="612"/>
      <c r="DE95" s="612"/>
      <c r="DF95" s="612"/>
      <c r="DG95" s="612"/>
      <c r="DH95" s="612"/>
      <c r="DI95" s="612"/>
      <c r="DJ95" s="612"/>
      <c r="DK95" s="612"/>
      <c r="DL95" s="612"/>
      <c r="DM95" s="612"/>
      <c r="DN95" s="612"/>
      <c r="DO95" s="612"/>
      <c r="DP95" s="612"/>
      <c r="DQ95" s="612"/>
      <c r="DR95" s="612"/>
      <c r="DS95" s="612"/>
      <c r="DT95" s="612"/>
      <c r="DU95" s="612"/>
      <c r="DV95" s="612"/>
      <c r="DW95" s="612"/>
      <c r="DX95" s="612"/>
      <c r="DY95" s="612"/>
      <c r="DZ95" s="612"/>
      <c r="EA95" s="612"/>
      <c r="EB95" s="612"/>
      <c r="EC95" s="612"/>
      <c r="ED95" s="612"/>
      <c r="EE95" s="612"/>
      <c r="EF95" s="612"/>
      <c r="EG95" s="612"/>
      <c r="EH95" s="612"/>
      <c r="EI95" s="612"/>
      <c r="EJ95" s="612"/>
      <c r="EK95" s="612"/>
      <c r="EL95" s="612"/>
      <c r="EM95" s="612"/>
      <c r="EN95" s="612"/>
      <c r="EO95" s="612"/>
      <c r="EP95" s="612"/>
      <c r="EQ95" s="612"/>
      <c r="ER95" s="612"/>
      <c r="ES95" s="612"/>
      <c r="ET95" s="612"/>
      <c r="EU95" s="612"/>
      <c r="EV95" s="612"/>
      <c r="EW95" s="612"/>
      <c r="EX95" s="612"/>
      <c r="EY95" s="612"/>
      <c r="EZ95" s="612"/>
      <c r="FA95" s="612"/>
      <c r="FB95" s="612"/>
      <c r="FC95" s="612"/>
      <c r="FD95" s="612"/>
      <c r="FE95" s="612"/>
      <c r="FF95" s="612"/>
      <c r="FG95" s="612"/>
      <c r="FH95" s="612"/>
      <c r="FI95" s="612"/>
      <c r="FJ95" s="612"/>
      <c r="FK95" s="612"/>
      <c r="FL95" s="612"/>
      <c r="FM95" s="612"/>
      <c r="FN95" s="612"/>
      <c r="FO95" s="612"/>
      <c r="FP95" s="612"/>
      <c r="FQ95" s="612"/>
      <c r="FR95" s="612"/>
      <c r="FS95" s="612"/>
      <c r="FT95" s="612"/>
      <c r="FU95" s="612"/>
      <c r="FV95" s="612"/>
      <c r="FW95" s="612"/>
      <c r="FX95" s="612"/>
      <c r="FY95" s="612"/>
      <c r="FZ95" s="612"/>
      <c r="GA95" s="612"/>
      <c r="GB95" s="612"/>
      <c r="GC95" s="612"/>
      <c r="GD95" s="612"/>
      <c r="GE95" s="612"/>
      <c r="GF95" s="612"/>
      <c r="GG95" s="612"/>
      <c r="GH95" s="612"/>
      <c r="GI95" s="612"/>
      <c r="GJ95" s="612"/>
      <c r="GK95" s="612"/>
      <c r="GL95" s="612"/>
      <c r="GM95" s="612"/>
      <c r="GN95" s="612"/>
      <c r="GO95" s="612"/>
      <c r="GP95" s="612"/>
      <c r="GQ95" s="612"/>
      <c r="GR95" s="612"/>
      <c r="GS95" s="612"/>
      <c r="GT95" s="612"/>
      <c r="GU95" s="612"/>
      <c r="GV95" s="612"/>
      <c r="GW95" s="612"/>
      <c r="GX95" s="612"/>
      <c r="GY95" s="612"/>
      <c r="GZ95" s="612"/>
      <c r="HA95" s="612"/>
      <c r="HB95" s="612"/>
      <c r="HC95" s="612"/>
      <c r="HD95" s="612"/>
      <c r="HE95" s="612"/>
      <c r="HF95" s="612"/>
      <c r="HG95" s="612"/>
      <c r="HH95" s="612"/>
      <c r="HI95" s="612"/>
      <c r="HJ95" s="612"/>
      <c r="HK95" s="612"/>
      <c r="HL95" s="612"/>
      <c r="HM95" s="612"/>
      <c r="HN95" s="612"/>
      <c r="HO95" s="612"/>
      <c r="HP95" s="612"/>
      <c r="HQ95" s="612"/>
      <c r="HR95" s="612"/>
      <c r="HS95" s="612"/>
      <c r="HT95" s="612"/>
      <c r="HU95" s="612"/>
      <c r="HV95" s="612"/>
      <c r="HW95" s="612"/>
      <c r="HX95" s="612"/>
      <c r="HY95" s="612"/>
      <c r="HZ95" s="612"/>
      <c r="IA95" s="612"/>
      <c r="IB95" s="612"/>
      <c r="IC95" s="612"/>
      <c r="ID95" s="612"/>
      <c r="IE95" s="612"/>
      <c r="IF95" s="612"/>
      <c r="IG95" s="612"/>
      <c r="IH95" s="612"/>
      <c r="II95" s="612"/>
      <c r="IJ95" s="612"/>
      <c r="IK95" s="612"/>
      <c r="IL95" s="612"/>
      <c r="IM95" s="612"/>
    </row>
    <row r="96" spans="1:248" s="14" customFormat="1" ht="46.8">
      <c r="A96" s="202" t="s">
        <v>622</v>
      </c>
      <c r="B96" s="264" t="s">
        <v>61</v>
      </c>
      <c r="C96" s="221" t="s">
        <v>68</v>
      </c>
      <c r="D96" s="222" t="s">
        <v>81</v>
      </c>
      <c r="E96" s="558" t="s">
        <v>228</v>
      </c>
      <c r="F96" s="352" t="s">
        <v>621</v>
      </c>
      <c r="G96" s="391"/>
      <c r="H96" s="273">
        <f>+H97</f>
        <v>936086</v>
      </c>
      <c r="I96" s="273">
        <f>+I97</f>
        <v>0</v>
      </c>
      <c r="J96" s="273">
        <f>+J97</f>
        <v>0</v>
      </c>
      <c r="K96" s="612"/>
      <c r="L96" s="612"/>
      <c r="M96" s="612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2"/>
      <c r="Y96" s="612"/>
      <c r="Z96" s="612"/>
      <c r="AA96" s="612"/>
      <c r="AB96" s="612"/>
      <c r="AC96" s="612"/>
      <c r="AD96" s="612"/>
      <c r="AE96" s="612"/>
      <c r="AF96" s="612"/>
      <c r="AG96" s="612"/>
      <c r="AH96" s="612"/>
      <c r="AI96" s="612"/>
      <c r="AJ96" s="612"/>
      <c r="AK96" s="612"/>
      <c r="AL96" s="612"/>
      <c r="AM96" s="612"/>
      <c r="AN96" s="612"/>
      <c r="AO96" s="612"/>
      <c r="AP96" s="612"/>
      <c r="AQ96" s="612"/>
      <c r="AR96" s="612"/>
      <c r="AS96" s="612"/>
      <c r="AT96" s="612"/>
      <c r="AU96" s="612"/>
      <c r="AV96" s="612"/>
      <c r="AW96" s="612"/>
      <c r="AX96" s="612"/>
      <c r="AY96" s="612"/>
      <c r="AZ96" s="612"/>
      <c r="BA96" s="612"/>
      <c r="BB96" s="612"/>
      <c r="BC96" s="612"/>
      <c r="BD96" s="612"/>
      <c r="BE96" s="612"/>
      <c r="BF96" s="612"/>
      <c r="BG96" s="612"/>
      <c r="BH96" s="612"/>
      <c r="BI96" s="612"/>
      <c r="BJ96" s="612"/>
      <c r="BK96" s="612"/>
      <c r="BL96" s="612"/>
      <c r="BM96" s="612"/>
      <c r="BN96" s="612"/>
      <c r="BO96" s="612"/>
      <c r="BP96" s="612"/>
      <c r="BQ96" s="612"/>
      <c r="BR96" s="612"/>
      <c r="BS96" s="612"/>
      <c r="BT96" s="612"/>
      <c r="BU96" s="612"/>
      <c r="BV96" s="612"/>
      <c r="BW96" s="612"/>
      <c r="BX96" s="612"/>
      <c r="BY96" s="612"/>
      <c r="BZ96" s="612"/>
      <c r="CA96" s="612"/>
      <c r="CB96" s="612"/>
      <c r="CC96" s="612"/>
      <c r="CD96" s="612"/>
      <c r="CE96" s="612"/>
      <c r="CF96" s="612"/>
      <c r="CG96" s="612"/>
      <c r="CH96" s="612"/>
      <c r="CI96" s="612"/>
      <c r="CJ96" s="612"/>
      <c r="CK96" s="612"/>
      <c r="CL96" s="612"/>
      <c r="CM96" s="612"/>
      <c r="CN96" s="612"/>
      <c r="CO96" s="612"/>
      <c r="CP96" s="612"/>
      <c r="CQ96" s="612"/>
      <c r="CR96" s="612"/>
      <c r="CS96" s="612"/>
      <c r="CT96" s="612"/>
      <c r="CU96" s="612"/>
      <c r="CV96" s="612"/>
      <c r="CW96" s="612"/>
      <c r="CX96" s="612"/>
      <c r="CY96" s="612"/>
      <c r="CZ96" s="612"/>
      <c r="DA96" s="612"/>
      <c r="DB96" s="612"/>
      <c r="DC96" s="612"/>
      <c r="DD96" s="612"/>
      <c r="DE96" s="612"/>
      <c r="DF96" s="612"/>
      <c r="DG96" s="612"/>
      <c r="DH96" s="612"/>
      <c r="DI96" s="612"/>
      <c r="DJ96" s="612"/>
      <c r="DK96" s="612"/>
      <c r="DL96" s="612"/>
      <c r="DM96" s="612"/>
      <c r="DN96" s="612"/>
      <c r="DO96" s="612"/>
      <c r="DP96" s="612"/>
      <c r="DQ96" s="612"/>
      <c r="DR96" s="612"/>
      <c r="DS96" s="612"/>
      <c r="DT96" s="612"/>
      <c r="DU96" s="612"/>
      <c r="DV96" s="612"/>
      <c r="DW96" s="612"/>
      <c r="DX96" s="612"/>
      <c r="DY96" s="612"/>
      <c r="DZ96" s="612"/>
      <c r="EA96" s="612"/>
      <c r="EB96" s="612"/>
      <c r="EC96" s="612"/>
      <c r="ED96" s="612"/>
      <c r="EE96" s="612"/>
      <c r="EF96" s="612"/>
      <c r="EG96" s="612"/>
      <c r="EH96" s="612"/>
      <c r="EI96" s="612"/>
      <c r="EJ96" s="612"/>
      <c r="EK96" s="612"/>
      <c r="EL96" s="612"/>
      <c r="EM96" s="612"/>
      <c r="EN96" s="612"/>
      <c r="EO96" s="612"/>
      <c r="EP96" s="612"/>
      <c r="EQ96" s="612"/>
      <c r="ER96" s="612"/>
      <c r="ES96" s="612"/>
      <c r="ET96" s="612"/>
      <c r="EU96" s="612"/>
      <c r="EV96" s="612"/>
      <c r="EW96" s="612"/>
      <c r="EX96" s="612"/>
      <c r="EY96" s="612"/>
      <c r="EZ96" s="612"/>
      <c r="FA96" s="612"/>
      <c r="FB96" s="612"/>
      <c r="FC96" s="612"/>
      <c r="FD96" s="612"/>
      <c r="FE96" s="612"/>
      <c r="FF96" s="612"/>
      <c r="FG96" s="612"/>
      <c r="FH96" s="612"/>
      <c r="FI96" s="612"/>
      <c r="FJ96" s="612"/>
      <c r="FK96" s="612"/>
      <c r="FL96" s="612"/>
      <c r="FM96" s="612"/>
      <c r="FN96" s="612"/>
      <c r="FO96" s="612"/>
      <c r="FP96" s="612"/>
      <c r="FQ96" s="612"/>
      <c r="FR96" s="612"/>
      <c r="FS96" s="612"/>
      <c r="FT96" s="612"/>
      <c r="FU96" s="612"/>
      <c r="FV96" s="612"/>
      <c r="FW96" s="612"/>
      <c r="FX96" s="612"/>
      <c r="FY96" s="612"/>
      <c r="FZ96" s="612"/>
      <c r="GA96" s="612"/>
      <c r="GB96" s="612"/>
      <c r="GC96" s="612"/>
      <c r="GD96" s="612"/>
      <c r="GE96" s="612"/>
      <c r="GF96" s="612"/>
      <c r="GG96" s="612"/>
      <c r="GH96" s="612"/>
      <c r="GI96" s="612"/>
      <c r="GJ96" s="612"/>
      <c r="GK96" s="612"/>
      <c r="GL96" s="612"/>
      <c r="GM96" s="612"/>
      <c r="GN96" s="612"/>
      <c r="GO96" s="612"/>
      <c r="GP96" s="612"/>
      <c r="GQ96" s="612"/>
      <c r="GR96" s="612"/>
      <c r="GS96" s="612"/>
      <c r="GT96" s="612"/>
      <c r="GU96" s="612"/>
      <c r="GV96" s="612"/>
      <c r="GW96" s="612"/>
      <c r="GX96" s="612"/>
      <c r="GY96" s="612"/>
      <c r="GZ96" s="612"/>
      <c r="HA96" s="612"/>
      <c r="HB96" s="612"/>
      <c r="HC96" s="612"/>
      <c r="HD96" s="612"/>
      <c r="HE96" s="612"/>
      <c r="HF96" s="612"/>
      <c r="HG96" s="612"/>
      <c r="HH96" s="612"/>
      <c r="HI96" s="612"/>
      <c r="HJ96" s="612"/>
      <c r="HK96" s="612"/>
      <c r="HL96" s="612"/>
      <c r="HM96" s="612"/>
      <c r="HN96" s="612"/>
      <c r="HO96" s="612"/>
      <c r="HP96" s="612"/>
      <c r="HQ96" s="612"/>
      <c r="HR96" s="612"/>
      <c r="HS96" s="612"/>
      <c r="HT96" s="612"/>
      <c r="HU96" s="612"/>
      <c r="HV96" s="612"/>
      <c r="HW96" s="612"/>
      <c r="HX96" s="612"/>
      <c r="HY96" s="612"/>
      <c r="HZ96" s="612"/>
      <c r="IA96" s="612"/>
      <c r="IB96" s="612"/>
      <c r="IC96" s="612"/>
      <c r="ID96" s="612"/>
      <c r="IE96" s="612"/>
      <c r="IF96" s="612"/>
      <c r="IG96" s="612"/>
      <c r="IH96" s="612"/>
      <c r="II96" s="612"/>
      <c r="IJ96" s="612"/>
      <c r="IK96" s="612"/>
      <c r="IL96" s="612"/>
      <c r="IM96" s="612"/>
    </row>
    <row r="97" spans="1:10" s="612" customFormat="1" ht="31.2">
      <c r="A97" s="225" t="s">
        <v>247</v>
      </c>
      <c r="B97" s="264" t="s">
        <v>61</v>
      </c>
      <c r="C97" s="221" t="s">
        <v>68</v>
      </c>
      <c r="D97" s="222" t="s">
        <v>81</v>
      </c>
      <c r="E97" s="558" t="s">
        <v>228</v>
      </c>
      <c r="F97" s="352" t="s">
        <v>621</v>
      </c>
      <c r="G97" s="371" t="s">
        <v>71</v>
      </c>
      <c r="H97" s="627">
        <v>936086</v>
      </c>
      <c r="I97" s="525"/>
      <c r="J97" s="525"/>
    </row>
    <row r="98" spans="1:10" s="612" customFormat="1" ht="17.399999999999999">
      <c r="A98" s="355" t="s">
        <v>83</v>
      </c>
      <c r="B98" s="327" t="s">
        <v>61</v>
      </c>
      <c r="C98" s="353" t="s">
        <v>68</v>
      </c>
      <c r="D98" s="354" t="s">
        <v>84</v>
      </c>
      <c r="E98" s="683"/>
      <c r="F98" s="453"/>
      <c r="G98" s="454"/>
      <c r="H98" s="476">
        <f>H99+H104+H111</f>
        <v>1000</v>
      </c>
      <c r="I98" s="476">
        <f>I99+I104+I111</f>
        <v>1000</v>
      </c>
      <c r="J98" s="476">
        <f>J99+J104+J111</f>
        <v>1000</v>
      </c>
    </row>
    <row r="99" spans="1:10" s="612" customFormat="1" ht="93.6" hidden="1">
      <c r="A99" s="759" t="s">
        <v>540</v>
      </c>
      <c r="B99" s="771" t="s">
        <v>61</v>
      </c>
      <c r="C99" s="772" t="s">
        <v>68</v>
      </c>
      <c r="D99" s="773" t="s">
        <v>84</v>
      </c>
      <c r="E99" s="774" t="s">
        <v>498</v>
      </c>
      <c r="F99" s="775" t="s">
        <v>186</v>
      </c>
      <c r="G99" s="776"/>
      <c r="H99" s="777">
        <f>H103</f>
        <v>0</v>
      </c>
      <c r="I99" s="777">
        <f>I103</f>
        <v>0</v>
      </c>
      <c r="J99" s="777">
        <f>J103</f>
        <v>0</v>
      </c>
    </row>
    <row r="100" spans="1:10" s="612" customFormat="1" ht="140.4" hidden="1">
      <c r="A100" s="99" t="s">
        <v>541</v>
      </c>
      <c r="B100" s="264" t="s">
        <v>61</v>
      </c>
      <c r="C100" s="221" t="s">
        <v>68</v>
      </c>
      <c r="D100" s="222" t="s">
        <v>84</v>
      </c>
      <c r="E100" s="253" t="s">
        <v>499</v>
      </c>
      <c r="F100" s="756" t="s">
        <v>186</v>
      </c>
      <c r="G100" s="371"/>
      <c r="H100" s="752">
        <f>H103</f>
        <v>0</v>
      </c>
      <c r="I100" s="752">
        <f>I103</f>
        <v>0</v>
      </c>
      <c r="J100" s="752">
        <f>J103</f>
        <v>0</v>
      </c>
    </row>
    <row r="101" spans="1:10" s="612" customFormat="1" ht="62.4" hidden="1">
      <c r="A101" s="757" t="s">
        <v>527</v>
      </c>
      <c r="B101" s="264" t="s">
        <v>61</v>
      </c>
      <c r="C101" s="221" t="s">
        <v>68</v>
      </c>
      <c r="D101" s="222" t="s">
        <v>84</v>
      </c>
      <c r="E101" s="253" t="s">
        <v>499</v>
      </c>
      <c r="F101" s="756" t="s">
        <v>190</v>
      </c>
      <c r="G101" s="371"/>
      <c r="H101" s="752">
        <f>H103</f>
        <v>0</v>
      </c>
      <c r="I101" s="752">
        <f>I103</f>
        <v>0</v>
      </c>
      <c r="J101" s="752">
        <f>J103</f>
        <v>0</v>
      </c>
    </row>
    <row r="102" spans="1:10" s="612" customFormat="1" ht="17.399999999999999" hidden="1">
      <c r="A102" s="757" t="s">
        <v>302</v>
      </c>
      <c r="B102" s="264" t="s">
        <v>61</v>
      </c>
      <c r="C102" s="221" t="s">
        <v>68</v>
      </c>
      <c r="D102" s="222" t="s">
        <v>84</v>
      </c>
      <c r="E102" s="253" t="s">
        <v>499</v>
      </c>
      <c r="F102" s="756" t="s">
        <v>500</v>
      </c>
      <c r="G102" s="371"/>
      <c r="H102" s="752">
        <f>H103</f>
        <v>0</v>
      </c>
      <c r="I102" s="752">
        <f>I103</f>
        <v>0</v>
      </c>
      <c r="J102" s="752">
        <f>J103</f>
        <v>0</v>
      </c>
    </row>
    <row r="103" spans="1:10" s="612" customFormat="1" ht="31.2" hidden="1">
      <c r="A103" s="30" t="s">
        <v>247</v>
      </c>
      <c r="B103" s="264" t="s">
        <v>61</v>
      </c>
      <c r="C103" s="221" t="s">
        <v>68</v>
      </c>
      <c r="D103" s="222" t="s">
        <v>84</v>
      </c>
      <c r="E103" s="253" t="s">
        <v>499</v>
      </c>
      <c r="F103" s="756" t="s">
        <v>500</v>
      </c>
      <c r="G103" s="371" t="s">
        <v>71</v>
      </c>
      <c r="H103" s="526"/>
      <c r="I103" s="526"/>
      <c r="J103" s="526"/>
    </row>
    <row r="104" spans="1:10" s="612" customFormat="1" ht="93.6" hidden="1">
      <c r="A104" s="245" t="s">
        <v>533</v>
      </c>
      <c r="B104" s="350" t="s">
        <v>61</v>
      </c>
      <c r="C104" s="455" t="s">
        <v>68</v>
      </c>
      <c r="D104" s="456" t="s">
        <v>84</v>
      </c>
      <c r="E104" s="252" t="s">
        <v>102</v>
      </c>
      <c r="F104" s="457" t="s">
        <v>186</v>
      </c>
      <c r="G104" s="458"/>
      <c r="H104" s="277">
        <f>SUM(H105)</f>
        <v>0</v>
      </c>
      <c r="I104" s="277">
        <f>SUM(I105)</f>
        <v>0</v>
      </c>
      <c r="J104" s="277">
        <f>SUM(J105)</f>
        <v>0</v>
      </c>
    </row>
    <row r="105" spans="1:10" s="612" customFormat="1" ht="113.25" hidden="1" customHeight="1">
      <c r="A105" s="226" t="s">
        <v>536</v>
      </c>
      <c r="B105" s="264" t="s">
        <v>61</v>
      </c>
      <c r="C105" s="221" t="s">
        <v>68</v>
      </c>
      <c r="D105" s="222" t="s">
        <v>84</v>
      </c>
      <c r="E105" s="154" t="s">
        <v>200</v>
      </c>
      <c r="F105" s="190" t="s">
        <v>186</v>
      </c>
      <c r="G105" s="391"/>
      <c r="H105" s="273">
        <f>+H106</f>
        <v>0</v>
      </c>
      <c r="I105" s="273">
        <f>+I106</f>
        <v>0</v>
      </c>
      <c r="J105" s="273">
        <f>+J106</f>
        <v>0</v>
      </c>
    </row>
    <row r="106" spans="1:10" s="612" customFormat="1" ht="46.8" hidden="1">
      <c r="A106" s="202" t="s">
        <v>524</v>
      </c>
      <c r="B106" s="264" t="s">
        <v>61</v>
      </c>
      <c r="C106" s="221" t="s">
        <v>68</v>
      </c>
      <c r="D106" s="222" t="s">
        <v>84</v>
      </c>
      <c r="E106" s="154" t="s">
        <v>200</v>
      </c>
      <c r="F106" s="190" t="s">
        <v>190</v>
      </c>
      <c r="G106" s="391"/>
      <c r="H106" s="273">
        <f>+H107+H109</f>
        <v>0</v>
      </c>
      <c r="I106" s="273">
        <f>+I107+I109</f>
        <v>0</v>
      </c>
      <c r="J106" s="273">
        <f>+J107+J109</f>
        <v>0</v>
      </c>
    </row>
    <row r="107" spans="1:10" s="612" customFormat="1" ht="62.4" hidden="1">
      <c r="A107" s="192" t="s">
        <v>414</v>
      </c>
      <c r="B107" s="264" t="s">
        <v>61</v>
      </c>
      <c r="C107" s="221" t="s">
        <v>68</v>
      </c>
      <c r="D107" s="222" t="s">
        <v>84</v>
      </c>
      <c r="E107" s="154" t="s">
        <v>200</v>
      </c>
      <c r="F107" s="190" t="s">
        <v>303</v>
      </c>
      <c r="G107" s="391"/>
      <c r="H107" s="273">
        <f>+H108</f>
        <v>0</v>
      </c>
      <c r="I107" s="273">
        <f>+I108</f>
        <v>0</v>
      </c>
      <c r="J107" s="273">
        <f>+J108</f>
        <v>0</v>
      </c>
    </row>
    <row r="108" spans="1:10" s="612" customFormat="1" ht="31.2" hidden="1">
      <c r="A108" s="225" t="s">
        <v>247</v>
      </c>
      <c r="B108" s="264" t="s">
        <v>61</v>
      </c>
      <c r="C108" s="221" t="s">
        <v>68</v>
      </c>
      <c r="D108" s="222" t="s">
        <v>84</v>
      </c>
      <c r="E108" s="154" t="s">
        <v>200</v>
      </c>
      <c r="F108" s="190" t="s">
        <v>303</v>
      </c>
      <c r="G108" s="371" t="s">
        <v>71</v>
      </c>
      <c r="H108" s="526"/>
      <c r="I108" s="526">
        <v>0</v>
      </c>
      <c r="J108" s="526">
        <v>0</v>
      </c>
    </row>
    <row r="109" spans="1:10" s="612" customFormat="1" ht="62.4" hidden="1">
      <c r="A109" s="379" t="s">
        <v>415</v>
      </c>
      <c r="B109" s="264" t="s">
        <v>61</v>
      </c>
      <c r="C109" s="221" t="s">
        <v>68</v>
      </c>
      <c r="D109" s="222" t="s">
        <v>84</v>
      </c>
      <c r="E109" s="154" t="s">
        <v>200</v>
      </c>
      <c r="F109" s="190" t="s">
        <v>304</v>
      </c>
      <c r="G109" s="371"/>
      <c r="H109" s="273">
        <f>+H110</f>
        <v>0</v>
      </c>
      <c r="I109" s="273">
        <f>+I110</f>
        <v>0</v>
      </c>
      <c r="J109" s="273">
        <f>+J110</f>
        <v>0</v>
      </c>
    </row>
    <row r="110" spans="1:10" s="612" customFormat="1" ht="31.2" hidden="1">
      <c r="A110" s="225" t="s">
        <v>247</v>
      </c>
      <c r="B110" s="264" t="s">
        <v>61</v>
      </c>
      <c r="C110" s="221" t="s">
        <v>68</v>
      </c>
      <c r="D110" s="222" t="s">
        <v>84</v>
      </c>
      <c r="E110" s="154" t="s">
        <v>200</v>
      </c>
      <c r="F110" s="190" t="s">
        <v>304</v>
      </c>
      <c r="G110" s="371" t="s">
        <v>71</v>
      </c>
      <c r="H110" s="526"/>
      <c r="I110" s="526">
        <v>0</v>
      </c>
      <c r="J110" s="526">
        <v>0</v>
      </c>
    </row>
    <row r="111" spans="1:10" s="612" customFormat="1" ht="64.5" customHeight="1">
      <c r="A111" s="484" t="s">
        <v>542</v>
      </c>
      <c r="B111" s="350" t="s">
        <v>61</v>
      </c>
      <c r="C111" s="455" t="s">
        <v>68</v>
      </c>
      <c r="D111" s="456" t="s">
        <v>84</v>
      </c>
      <c r="E111" s="460" t="s">
        <v>232</v>
      </c>
      <c r="F111" s="461" t="s">
        <v>180</v>
      </c>
      <c r="G111" s="462"/>
      <c r="H111" s="277">
        <f>H112</f>
        <v>1000</v>
      </c>
      <c r="I111" s="277">
        <f>I112</f>
        <v>1000</v>
      </c>
      <c r="J111" s="277">
        <f>J112</f>
        <v>1000</v>
      </c>
    </row>
    <row r="112" spans="1:10" s="612" customFormat="1" ht="93.6">
      <c r="A112" s="225" t="s">
        <v>627</v>
      </c>
      <c r="B112" s="264" t="s">
        <v>61</v>
      </c>
      <c r="C112" s="221" t="s">
        <v>68</v>
      </c>
      <c r="D112" s="222" t="s">
        <v>84</v>
      </c>
      <c r="E112" s="421" t="s">
        <v>233</v>
      </c>
      <c r="F112" s="422" t="s">
        <v>180</v>
      </c>
      <c r="G112" s="391"/>
      <c r="H112" s="273">
        <f>+H113</f>
        <v>1000</v>
      </c>
      <c r="I112" s="273">
        <f t="shared" ref="I112:J114" si="8">+I113</f>
        <v>1000</v>
      </c>
      <c r="J112" s="273">
        <f t="shared" si="8"/>
        <v>1000</v>
      </c>
    </row>
    <row r="113" spans="1:10" s="612" customFormat="1" ht="46.8">
      <c r="A113" s="225" t="s">
        <v>435</v>
      </c>
      <c r="B113" s="264" t="s">
        <v>61</v>
      </c>
      <c r="C113" s="221" t="s">
        <v>68</v>
      </c>
      <c r="D113" s="222" t="s">
        <v>84</v>
      </c>
      <c r="E113" s="421" t="s">
        <v>233</v>
      </c>
      <c r="F113" s="422" t="s">
        <v>190</v>
      </c>
      <c r="G113" s="391"/>
      <c r="H113" s="273">
        <f>+H114</f>
        <v>1000</v>
      </c>
      <c r="I113" s="273">
        <f t="shared" si="8"/>
        <v>1000</v>
      </c>
      <c r="J113" s="273">
        <f t="shared" si="8"/>
        <v>1000</v>
      </c>
    </row>
    <row r="114" spans="1:10" s="612" customFormat="1" ht="48.75" customHeight="1">
      <c r="A114" s="225" t="s">
        <v>234</v>
      </c>
      <c r="B114" s="264" t="s">
        <v>61</v>
      </c>
      <c r="C114" s="221" t="s">
        <v>68</v>
      </c>
      <c r="D114" s="222" t="s">
        <v>84</v>
      </c>
      <c r="E114" s="421" t="s">
        <v>233</v>
      </c>
      <c r="F114" s="422" t="s">
        <v>436</v>
      </c>
      <c r="G114" s="391"/>
      <c r="H114" s="273">
        <f>+H115</f>
        <v>1000</v>
      </c>
      <c r="I114" s="273">
        <f t="shared" si="8"/>
        <v>1000</v>
      </c>
      <c r="J114" s="273">
        <f t="shared" si="8"/>
        <v>1000</v>
      </c>
    </row>
    <row r="115" spans="1:10" s="612" customFormat="1" ht="31.2">
      <c r="A115" s="684" t="s">
        <v>247</v>
      </c>
      <c r="B115" s="264" t="s">
        <v>61</v>
      </c>
      <c r="C115" s="139" t="s">
        <v>68</v>
      </c>
      <c r="D115" s="140" t="s">
        <v>84</v>
      </c>
      <c r="E115" s="369" t="s">
        <v>233</v>
      </c>
      <c r="F115" s="370" t="s">
        <v>436</v>
      </c>
      <c r="G115" s="626" t="s">
        <v>71</v>
      </c>
      <c r="H115" s="627">
        <v>1000</v>
      </c>
      <c r="I115" s="627">
        <v>1000</v>
      </c>
      <c r="J115" s="627">
        <v>1000</v>
      </c>
    </row>
    <row r="116" spans="1:10" s="612" customFormat="1" ht="17.399999999999999">
      <c r="A116" s="672" t="s">
        <v>85</v>
      </c>
      <c r="B116" s="631" t="s">
        <v>61</v>
      </c>
      <c r="C116" s="673" t="s">
        <v>86</v>
      </c>
      <c r="D116" s="673"/>
      <c r="E116" s="681"/>
      <c r="F116" s="682"/>
      <c r="G116" s="673"/>
      <c r="H116" s="477">
        <f>SUM(H117+H123)</f>
        <v>2169270</v>
      </c>
      <c r="I116" s="477">
        <f>SUM(I117+I123)</f>
        <v>10000</v>
      </c>
      <c r="J116" s="477">
        <f>SUM(J117+J123)</f>
        <v>10000</v>
      </c>
    </row>
    <row r="117" spans="1:10" s="612" customFormat="1" ht="17.399999999999999">
      <c r="A117" s="205" t="s">
        <v>191</v>
      </c>
      <c r="B117" s="327" t="s">
        <v>61</v>
      </c>
      <c r="C117" s="199" t="s">
        <v>86</v>
      </c>
      <c r="D117" s="199" t="s">
        <v>63</v>
      </c>
      <c r="E117" s="206"/>
      <c r="F117" s="207"/>
      <c r="G117" s="199"/>
      <c r="H117" s="527">
        <f>SUM(H118)</f>
        <v>160000</v>
      </c>
      <c r="I117" s="527">
        <f t="shared" ref="I117:J121" si="9">SUM(I118)</f>
        <v>0</v>
      </c>
      <c r="J117" s="527">
        <f t="shared" si="9"/>
        <v>0</v>
      </c>
    </row>
    <row r="118" spans="1:10" s="14" customFormat="1" ht="93.6">
      <c r="A118" s="245" t="s">
        <v>533</v>
      </c>
      <c r="B118" s="350" t="s">
        <v>61</v>
      </c>
      <c r="C118" s="268" t="s">
        <v>86</v>
      </c>
      <c r="D118" s="268" t="s">
        <v>63</v>
      </c>
      <c r="E118" s="252" t="s">
        <v>102</v>
      </c>
      <c r="F118" s="457" t="s">
        <v>186</v>
      </c>
      <c r="G118" s="268"/>
      <c r="H118" s="529">
        <f>SUM(H119)</f>
        <v>160000</v>
      </c>
      <c r="I118" s="529">
        <f t="shared" si="9"/>
        <v>0</v>
      </c>
      <c r="J118" s="529">
        <f t="shared" si="9"/>
        <v>0</v>
      </c>
    </row>
    <row r="119" spans="1:10" s="14" customFormat="1" ht="124.8">
      <c r="A119" s="202" t="s">
        <v>534</v>
      </c>
      <c r="B119" s="264" t="s">
        <v>61</v>
      </c>
      <c r="C119" s="243" t="s">
        <v>86</v>
      </c>
      <c r="D119" s="243" t="s">
        <v>63</v>
      </c>
      <c r="E119" s="154" t="s">
        <v>103</v>
      </c>
      <c r="F119" s="190" t="s">
        <v>186</v>
      </c>
      <c r="G119" s="189"/>
      <c r="H119" s="528">
        <f>SUM(H120)</f>
        <v>160000</v>
      </c>
      <c r="I119" s="528">
        <f t="shared" si="9"/>
        <v>0</v>
      </c>
      <c r="J119" s="528">
        <f t="shared" si="9"/>
        <v>0</v>
      </c>
    </row>
    <row r="120" spans="1:10" s="14" customFormat="1" ht="66.75" customHeight="1">
      <c r="A120" s="192" t="s">
        <v>535</v>
      </c>
      <c r="B120" s="264" t="s">
        <v>61</v>
      </c>
      <c r="C120" s="243" t="s">
        <v>86</v>
      </c>
      <c r="D120" s="243" t="s">
        <v>63</v>
      </c>
      <c r="E120" s="154" t="s">
        <v>103</v>
      </c>
      <c r="F120" s="190" t="s">
        <v>190</v>
      </c>
      <c r="G120" s="189"/>
      <c r="H120" s="528">
        <f>SUM(H121)</f>
        <v>160000</v>
      </c>
      <c r="I120" s="528">
        <f t="shared" si="9"/>
        <v>0</v>
      </c>
      <c r="J120" s="528">
        <f t="shared" si="9"/>
        <v>0</v>
      </c>
    </row>
    <row r="121" spans="1:10" s="14" customFormat="1" ht="33" customHeight="1">
      <c r="A121" s="192" t="s">
        <v>193</v>
      </c>
      <c r="B121" s="264" t="s">
        <v>61</v>
      </c>
      <c r="C121" s="243" t="s">
        <v>86</v>
      </c>
      <c r="D121" s="243" t="s">
        <v>63</v>
      </c>
      <c r="E121" s="154" t="s">
        <v>103</v>
      </c>
      <c r="F121" s="190" t="s">
        <v>192</v>
      </c>
      <c r="G121" s="189"/>
      <c r="H121" s="528">
        <f>SUM(H122)</f>
        <v>160000</v>
      </c>
      <c r="I121" s="528">
        <f t="shared" si="9"/>
        <v>0</v>
      </c>
      <c r="J121" s="528">
        <f t="shared" si="9"/>
        <v>0</v>
      </c>
    </row>
    <row r="122" spans="1:10" s="14" customFormat="1" ht="31.2">
      <c r="A122" s="94" t="s">
        <v>247</v>
      </c>
      <c r="B122" s="264" t="s">
        <v>61</v>
      </c>
      <c r="C122" s="243" t="s">
        <v>86</v>
      </c>
      <c r="D122" s="243" t="s">
        <v>63</v>
      </c>
      <c r="E122" s="154" t="s">
        <v>103</v>
      </c>
      <c r="F122" s="190" t="s">
        <v>192</v>
      </c>
      <c r="G122" s="243" t="s">
        <v>71</v>
      </c>
      <c r="H122" s="244">
        <v>160000</v>
      </c>
      <c r="I122" s="244">
        <v>0</v>
      </c>
      <c r="J122" s="244">
        <v>0</v>
      </c>
    </row>
    <row r="123" spans="1:10" s="604" customFormat="1" ht="18.75" customHeight="1">
      <c r="A123" s="390" t="s">
        <v>87</v>
      </c>
      <c r="B123" s="327" t="s">
        <v>61</v>
      </c>
      <c r="C123" s="199" t="s">
        <v>86</v>
      </c>
      <c r="D123" s="199" t="s">
        <v>79</v>
      </c>
      <c r="E123" s="200"/>
      <c r="F123" s="201"/>
      <c r="G123" s="199"/>
      <c r="H123" s="381">
        <f>H129+H124</f>
        <v>2009270</v>
      </c>
      <c r="I123" s="381">
        <f>I129+I124</f>
        <v>10000</v>
      </c>
      <c r="J123" s="381">
        <f>J129+J124</f>
        <v>10000</v>
      </c>
    </row>
    <row r="124" spans="1:10" s="604" customFormat="1" ht="98.25" customHeight="1">
      <c r="A124" s="245" t="s">
        <v>533</v>
      </c>
      <c r="B124" s="350" t="s">
        <v>61</v>
      </c>
      <c r="C124" s="268" t="s">
        <v>86</v>
      </c>
      <c r="D124" s="479" t="s">
        <v>79</v>
      </c>
      <c r="E124" s="480" t="s">
        <v>102</v>
      </c>
      <c r="F124" s="481" t="s">
        <v>186</v>
      </c>
      <c r="G124" s="482"/>
      <c r="H124" s="483">
        <f t="shared" ref="H124:J125" si="10">+H125</f>
        <v>10000</v>
      </c>
      <c r="I124" s="483">
        <f t="shared" si="10"/>
        <v>10000</v>
      </c>
      <c r="J124" s="483">
        <f t="shared" si="10"/>
        <v>10000</v>
      </c>
    </row>
    <row r="125" spans="1:10" s="604" customFormat="1" ht="126.75" customHeight="1">
      <c r="A125" s="202" t="s">
        <v>534</v>
      </c>
      <c r="B125" s="264" t="s">
        <v>61</v>
      </c>
      <c r="C125" s="221" t="s">
        <v>86</v>
      </c>
      <c r="D125" s="222" t="s">
        <v>79</v>
      </c>
      <c r="E125" s="152" t="s">
        <v>103</v>
      </c>
      <c r="F125" s="153" t="s">
        <v>186</v>
      </c>
      <c r="G125" s="223"/>
      <c r="H125" s="273">
        <f t="shared" si="10"/>
        <v>10000</v>
      </c>
      <c r="I125" s="273">
        <f t="shared" si="10"/>
        <v>10000</v>
      </c>
      <c r="J125" s="273">
        <f t="shared" si="10"/>
        <v>10000</v>
      </c>
    </row>
    <row r="126" spans="1:10" s="604" customFormat="1" ht="64.5" customHeight="1">
      <c r="A126" s="195" t="s">
        <v>545</v>
      </c>
      <c r="B126" s="264" t="s">
        <v>61</v>
      </c>
      <c r="C126" s="221" t="s">
        <v>86</v>
      </c>
      <c r="D126" s="222" t="s">
        <v>79</v>
      </c>
      <c r="E126" s="152" t="s">
        <v>103</v>
      </c>
      <c r="F126" s="153" t="s">
        <v>190</v>
      </c>
      <c r="G126" s="223"/>
      <c r="H126" s="528">
        <f t="shared" ref="H126:J127" si="11">SUM(H127)</f>
        <v>10000</v>
      </c>
      <c r="I126" s="528">
        <f t="shared" si="11"/>
        <v>10000</v>
      </c>
      <c r="J126" s="528">
        <f t="shared" si="11"/>
        <v>10000</v>
      </c>
    </row>
    <row r="127" spans="1:10" s="604" customFormat="1" ht="17.25" customHeight="1">
      <c r="A127" s="224" t="s">
        <v>104</v>
      </c>
      <c r="B127" s="264" t="s">
        <v>61</v>
      </c>
      <c r="C127" s="221" t="s">
        <v>86</v>
      </c>
      <c r="D127" s="222" t="s">
        <v>79</v>
      </c>
      <c r="E127" s="152" t="s">
        <v>103</v>
      </c>
      <c r="F127" s="153" t="s">
        <v>195</v>
      </c>
      <c r="G127" s="223"/>
      <c r="H127" s="273">
        <f t="shared" si="11"/>
        <v>10000</v>
      </c>
      <c r="I127" s="273">
        <f t="shared" si="11"/>
        <v>10000</v>
      </c>
      <c r="J127" s="273">
        <f t="shared" si="11"/>
        <v>10000</v>
      </c>
    </row>
    <row r="128" spans="1:10" s="604" customFormat="1" ht="36" customHeight="1">
      <c r="A128" s="94" t="s">
        <v>247</v>
      </c>
      <c r="B128" s="264" t="s">
        <v>61</v>
      </c>
      <c r="C128" s="139" t="s">
        <v>86</v>
      </c>
      <c r="D128" s="140" t="s">
        <v>79</v>
      </c>
      <c r="E128" s="145" t="s">
        <v>103</v>
      </c>
      <c r="F128" s="146" t="s">
        <v>195</v>
      </c>
      <c r="G128" s="581" t="s">
        <v>71</v>
      </c>
      <c r="H128" s="582">
        <v>10000</v>
      </c>
      <c r="I128" s="582">
        <v>10000</v>
      </c>
      <c r="J128" s="582">
        <v>10000</v>
      </c>
    </row>
    <row r="129" spans="1:10" s="604" customFormat="1" ht="79.5" customHeight="1">
      <c r="A129" s="815" t="s">
        <v>528</v>
      </c>
      <c r="B129" s="361" t="s">
        <v>61</v>
      </c>
      <c r="C129" s="747" t="s">
        <v>86</v>
      </c>
      <c r="D129" s="748" t="s">
        <v>79</v>
      </c>
      <c r="E129" s="749" t="s">
        <v>503</v>
      </c>
      <c r="F129" s="750" t="s">
        <v>186</v>
      </c>
      <c r="G129" s="751"/>
      <c r="H129" s="375">
        <f>H133+H134</f>
        <v>1999270</v>
      </c>
      <c r="I129" s="375">
        <f>I133</f>
        <v>0</v>
      </c>
      <c r="J129" s="375">
        <f>J133</f>
        <v>0</v>
      </c>
    </row>
    <row r="130" spans="1:10" s="604" customFormat="1" ht="48.75" customHeight="1">
      <c r="A130" s="30" t="s">
        <v>628</v>
      </c>
      <c r="B130" s="264" t="s">
        <v>61</v>
      </c>
      <c r="C130" s="139" t="s">
        <v>86</v>
      </c>
      <c r="D130" s="140" t="s">
        <v>79</v>
      </c>
      <c r="E130" s="145" t="s">
        <v>235</v>
      </c>
      <c r="F130" s="146" t="s">
        <v>186</v>
      </c>
      <c r="G130" s="581"/>
      <c r="H130" s="273">
        <f>H133</f>
        <v>1399489</v>
      </c>
      <c r="I130" s="273">
        <f>I133</f>
        <v>0</v>
      </c>
      <c r="J130" s="273">
        <f>J133</f>
        <v>0</v>
      </c>
    </row>
    <row r="131" spans="1:10" s="604" customFormat="1" ht="69" customHeight="1">
      <c r="A131" s="795" t="s">
        <v>497</v>
      </c>
      <c r="B131" s="264" t="s">
        <v>61</v>
      </c>
      <c r="C131" s="139" t="s">
        <v>86</v>
      </c>
      <c r="D131" s="140" t="s">
        <v>79</v>
      </c>
      <c r="E131" s="145" t="s">
        <v>235</v>
      </c>
      <c r="F131" s="146" t="s">
        <v>190</v>
      </c>
      <c r="G131" s="581"/>
      <c r="H131" s="273">
        <f>H133</f>
        <v>1399489</v>
      </c>
      <c r="I131" s="273">
        <f>I133</f>
        <v>0</v>
      </c>
      <c r="J131" s="273">
        <f>J133</f>
        <v>0</v>
      </c>
    </row>
    <row r="132" spans="1:10" s="604" customFormat="1" ht="33" customHeight="1">
      <c r="A132" s="30" t="s">
        <v>590</v>
      </c>
      <c r="B132" s="264" t="s">
        <v>61</v>
      </c>
      <c r="C132" s="139" t="s">
        <v>86</v>
      </c>
      <c r="D132" s="140" t="s">
        <v>79</v>
      </c>
      <c r="E132" s="145" t="s">
        <v>235</v>
      </c>
      <c r="F132" s="146" t="s">
        <v>591</v>
      </c>
      <c r="G132" s="581"/>
      <c r="H132" s="273">
        <f>H133</f>
        <v>1399489</v>
      </c>
      <c r="I132" s="273">
        <f>I133</f>
        <v>0</v>
      </c>
      <c r="J132" s="273">
        <f>J133</f>
        <v>0</v>
      </c>
    </row>
    <row r="133" spans="1:10" s="604" customFormat="1" ht="34.5" customHeight="1">
      <c r="A133" s="795" t="s">
        <v>247</v>
      </c>
      <c r="B133" s="264" t="s">
        <v>61</v>
      </c>
      <c r="C133" s="139" t="s">
        <v>86</v>
      </c>
      <c r="D133" s="140" t="s">
        <v>79</v>
      </c>
      <c r="E133" s="145" t="s">
        <v>235</v>
      </c>
      <c r="F133" s="146" t="s">
        <v>591</v>
      </c>
      <c r="G133" s="581" t="s">
        <v>71</v>
      </c>
      <c r="H133" s="582">
        <v>1399489</v>
      </c>
      <c r="I133" s="582"/>
      <c r="J133" s="582"/>
    </row>
    <row r="134" spans="1:10" s="604" customFormat="1" ht="33.75" customHeight="1">
      <c r="A134" s="818" t="s">
        <v>590</v>
      </c>
      <c r="B134" s="264" t="s">
        <v>61</v>
      </c>
      <c r="C134" s="139" t="s">
        <v>86</v>
      </c>
      <c r="D134" s="140" t="s">
        <v>79</v>
      </c>
      <c r="E134" s="145" t="s">
        <v>235</v>
      </c>
      <c r="F134" s="146" t="s">
        <v>623</v>
      </c>
      <c r="G134" s="581"/>
      <c r="H134" s="273">
        <f>H135</f>
        <v>599781</v>
      </c>
      <c r="I134" s="273"/>
      <c r="J134" s="273"/>
    </row>
    <row r="135" spans="1:10" s="604" customFormat="1" ht="33.75" customHeight="1">
      <c r="A135" s="795" t="s">
        <v>247</v>
      </c>
      <c r="B135" s="264" t="s">
        <v>61</v>
      </c>
      <c r="C135" s="139" t="s">
        <v>86</v>
      </c>
      <c r="D135" s="140" t="s">
        <v>79</v>
      </c>
      <c r="E135" s="145" t="s">
        <v>235</v>
      </c>
      <c r="F135" s="146" t="s">
        <v>623</v>
      </c>
      <c r="G135" s="581" t="s">
        <v>71</v>
      </c>
      <c r="H135" s="582">
        <v>599781</v>
      </c>
      <c r="I135" s="582"/>
      <c r="J135" s="582"/>
    </row>
    <row r="136" spans="1:10" s="604" customFormat="1" ht="19.5" customHeight="1">
      <c r="A136" s="92" t="s">
        <v>88</v>
      </c>
      <c r="B136" s="631" t="s">
        <v>61</v>
      </c>
      <c r="C136" s="100" t="s">
        <v>89</v>
      </c>
      <c r="D136" s="100"/>
      <c r="E136" s="141"/>
      <c r="F136" s="142"/>
      <c r="G136" s="100"/>
      <c r="H136" s="184">
        <f>SUM(H138)</f>
        <v>40000</v>
      </c>
      <c r="I136" s="184">
        <f>SUM(I137+I138)</f>
        <v>0</v>
      </c>
      <c r="J136" s="184">
        <f>SUM(J137+J138)</f>
        <v>0</v>
      </c>
    </row>
    <row r="137" spans="1:10" ht="18" customHeight="1">
      <c r="A137" s="383" t="s">
        <v>90</v>
      </c>
      <c r="B137" s="327" t="s">
        <v>61</v>
      </c>
      <c r="C137" s="387" t="s">
        <v>89</v>
      </c>
      <c r="D137" s="387" t="s">
        <v>62</v>
      </c>
      <c r="E137" s="388"/>
      <c r="F137" s="389"/>
      <c r="G137" s="387"/>
      <c r="H137" s="406">
        <f>H138</f>
        <v>40000</v>
      </c>
      <c r="I137" s="406">
        <f>I138</f>
        <v>0</v>
      </c>
      <c r="J137" s="406">
        <f>J138</f>
        <v>0</v>
      </c>
    </row>
    <row r="138" spans="1:10" ht="18.75" customHeight="1">
      <c r="A138" s="628" t="s">
        <v>252</v>
      </c>
      <c r="B138" s="327" t="s">
        <v>61</v>
      </c>
      <c r="C138" s="356" t="s">
        <v>89</v>
      </c>
      <c r="D138" s="356" t="s">
        <v>68</v>
      </c>
      <c r="E138" s="206"/>
      <c r="F138" s="207"/>
      <c r="G138" s="159"/>
      <c r="H138" s="406">
        <f>+H143+H145</f>
        <v>40000</v>
      </c>
      <c r="I138" s="406">
        <f>+I143+I145</f>
        <v>0</v>
      </c>
      <c r="J138" s="406">
        <f>+J143+J145</f>
        <v>0</v>
      </c>
    </row>
    <row r="139" spans="1:10" ht="64.5" customHeight="1">
      <c r="A139" s="484" t="s">
        <v>531</v>
      </c>
      <c r="B139" s="350" t="s">
        <v>61</v>
      </c>
      <c r="C139" s="464" t="s">
        <v>89</v>
      </c>
      <c r="D139" s="464" t="s">
        <v>68</v>
      </c>
      <c r="E139" s="252" t="s">
        <v>98</v>
      </c>
      <c r="F139" s="251" t="s">
        <v>186</v>
      </c>
      <c r="G139" s="248"/>
      <c r="H139" s="278">
        <f>+H140</f>
        <v>40000</v>
      </c>
      <c r="I139" s="278">
        <f>+I140</f>
        <v>0</v>
      </c>
      <c r="J139" s="278">
        <f>+J140</f>
        <v>0</v>
      </c>
    </row>
    <row r="140" spans="1:10" ht="62.4">
      <c r="A140" s="225" t="s">
        <v>532</v>
      </c>
      <c r="B140" s="264" t="s">
        <v>61</v>
      </c>
      <c r="C140" s="119" t="s">
        <v>89</v>
      </c>
      <c r="D140" s="119" t="s">
        <v>68</v>
      </c>
      <c r="E140" s="149" t="s">
        <v>215</v>
      </c>
      <c r="F140" s="150" t="s">
        <v>186</v>
      </c>
      <c r="G140" s="119"/>
      <c r="H140" s="229">
        <f>H141</f>
        <v>40000</v>
      </c>
      <c r="I140" s="229">
        <f>I141</f>
        <v>0</v>
      </c>
      <c r="J140" s="229">
        <f>J141</f>
        <v>0</v>
      </c>
    </row>
    <row r="141" spans="1:10" ht="34.5" customHeight="1">
      <c r="A141" s="192" t="s">
        <v>253</v>
      </c>
      <c r="B141" s="264" t="s">
        <v>61</v>
      </c>
      <c r="C141" s="119" t="s">
        <v>89</v>
      </c>
      <c r="D141" s="119" t="s">
        <v>68</v>
      </c>
      <c r="E141" s="149" t="s">
        <v>215</v>
      </c>
      <c r="F141" s="150" t="s">
        <v>194</v>
      </c>
      <c r="G141" s="119"/>
      <c r="H141" s="528">
        <f>SUM(H142+H144)</f>
        <v>40000</v>
      </c>
      <c r="I141" s="528">
        <f>SUM(I142+I144)</f>
        <v>0</v>
      </c>
      <c r="J141" s="528">
        <f>SUM(J142+J144)</f>
        <v>0</v>
      </c>
    </row>
    <row r="142" spans="1:10" ht="31.2">
      <c r="A142" s="230" t="s">
        <v>322</v>
      </c>
      <c r="B142" s="264" t="s">
        <v>61</v>
      </c>
      <c r="C142" s="119" t="s">
        <v>89</v>
      </c>
      <c r="D142" s="119" t="s">
        <v>68</v>
      </c>
      <c r="E142" s="149" t="s">
        <v>215</v>
      </c>
      <c r="F142" s="150" t="s">
        <v>321</v>
      </c>
      <c r="G142" s="119"/>
      <c r="H142" s="204">
        <f>H143</f>
        <v>40000</v>
      </c>
      <c r="I142" s="204">
        <f>I143</f>
        <v>0</v>
      </c>
      <c r="J142" s="204">
        <f>J143</f>
        <v>0</v>
      </c>
    </row>
    <row r="143" spans="1:10" ht="31.2">
      <c r="A143" s="30" t="s">
        <v>247</v>
      </c>
      <c r="B143" s="264" t="s">
        <v>61</v>
      </c>
      <c r="C143" s="119" t="s">
        <v>89</v>
      </c>
      <c r="D143" s="119" t="s">
        <v>68</v>
      </c>
      <c r="E143" s="149" t="s">
        <v>215</v>
      </c>
      <c r="F143" s="150" t="s">
        <v>321</v>
      </c>
      <c r="G143" s="119" t="s">
        <v>71</v>
      </c>
      <c r="H143" s="187">
        <v>40000</v>
      </c>
      <c r="I143" s="187">
        <v>0</v>
      </c>
      <c r="J143" s="187">
        <v>0</v>
      </c>
    </row>
    <row r="144" spans="1:10" ht="15.6" hidden="1">
      <c r="A144" s="30" t="s">
        <v>346</v>
      </c>
      <c r="B144" s="264" t="s">
        <v>61</v>
      </c>
      <c r="C144" s="119" t="s">
        <v>89</v>
      </c>
      <c r="D144" s="119" t="s">
        <v>68</v>
      </c>
      <c r="E144" s="149" t="s">
        <v>324</v>
      </c>
      <c r="F144" s="150" t="s">
        <v>347</v>
      </c>
      <c r="G144" s="119"/>
      <c r="H144" s="204">
        <f>H145</f>
        <v>0</v>
      </c>
      <c r="I144" s="204">
        <f>I145</f>
        <v>0</v>
      </c>
      <c r="J144" s="204">
        <f>J145</f>
        <v>0</v>
      </c>
    </row>
    <row r="145" spans="1:10" ht="31.2" hidden="1">
      <c r="A145" s="30" t="s">
        <v>247</v>
      </c>
      <c r="B145" s="264" t="s">
        <v>61</v>
      </c>
      <c r="C145" s="119" t="s">
        <v>89</v>
      </c>
      <c r="D145" s="119" t="s">
        <v>68</v>
      </c>
      <c r="E145" s="149" t="s">
        <v>324</v>
      </c>
      <c r="F145" s="150" t="s">
        <v>347</v>
      </c>
      <c r="G145" s="119" t="s">
        <v>71</v>
      </c>
      <c r="H145" s="187"/>
      <c r="I145" s="187"/>
      <c r="J145" s="187"/>
    </row>
    <row r="146" spans="1:10" ht="15.6">
      <c r="A146" s="678" t="s">
        <v>91</v>
      </c>
      <c r="B146" s="631" t="s">
        <v>61</v>
      </c>
      <c r="C146" s="621" t="s">
        <v>182</v>
      </c>
      <c r="D146" s="621"/>
      <c r="E146" s="163"/>
      <c r="F146" s="164"/>
      <c r="G146" s="162"/>
      <c r="H146" s="637">
        <f>+H147</f>
        <v>1167941</v>
      </c>
      <c r="I146" s="637">
        <f>+I147</f>
        <v>363867</v>
      </c>
      <c r="J146" s="637">
        <f>+J147</f>
        <v>872579</v>
      </c>
    </row>
    <row r="147" spans="1:10" ht="15.6">
      <c r="A147" s="93" t="s">
        <v>92</v>
      </c>
      <c r="B147" s="327" t="s">
        <v>61</v>
      </c>
      <c r="C147" s="356" t="s">
        <v>182</v>
      </c>
      <c r="D147" s="356" t="s">
        <v>62</v>
      </c>
      <c r="E147" s="160"/>
      <c r="F147" s="161"/>
      <c r="G147" s="159"/>
      <c r="H147" s="183">
        <f t="shared" ref="H147:J148" si="12">H148</f>
        <v>1167941</v>
      </c>
      <c r="I147" s="183">
        <f t="shared" si="12"/>
        <v>363867</v>
      </c>
      <c r="J147" s="183">
        <f t="shared" si="12"/>
        <v>872579</v>
      </c>
    </row>
    <row r="148" spans="1:10" ht="33" customHeight="1">
      <c r="A148" s="272" t="s">
        <v>122</v>
      </c>
      <c r="B148" s="350" t="s">
        <v>61</v>
      </c>
      <c r="C148" s="464" t="s">
        <v>182</v>
      </c>
      <c r="D148" s="464" t="s">
        <v>62</v>
      </c>
      <c r="E148" s="252" t="s">
        <v>121</v>
      </c>
      <c r="F148" s="251" t="s">
        <v>186</v>
      </c>
      <c r="G148" s="246"/>
      <c r="H148" s="278">
        <f t="shared" si="12"/>
        <v>1167941</v>
      </c>
      <c r="I148" s="278">
        <f t="shared" si="12"/>
        <v>363867</v>
      </c>
      <c r="J148" s="278">
        <f t="shared" si="12"/>
        <v>872579</v>
      </c>
    </row>
    <row r="149" spans="1:10" ht="31.2">
      <c r="A149" s="230" t="s">
        <v>124</v>
      </c>
      <c r="B149" s="264" t="s">
        <v>61</v>
      </c>
      <c r="C149" s="131" t="s">
        <v>182</v>
      </c>
      <c r="D149" s="131" t="s">
        <v>62</v>
      </c>
      <c r="E149" s="154" t="s">
        <v>123</v>
      </c>
      <c r="F149" s="155" t="s">
        <v>186</v>
      </c>
      <c r="G149" s="131"/>
      <c r="H149" s="528">
        <f>SUM(H150)</f>
        <v>1167941</v>
      </c>
      <c r="I149" s="528">
        <f>SUM(I150)</f>
        <v>363867</v>
      </c>
      <c r="J149" s="528">
        <f>SUM(J150)</f>
        <v>872579</v>
      </c>
    </row>
    <row r="150" spans="1:10" ht="31.2">
      <c r="A150" s="230" t="s">
        <v>93</v>
      </c>
      <c r="B150" s="264" t="s">
        <v>61</v>
      </c>
      <c r="C150" s="131" t="s">
        <v>182</v>
      </c>
      <c r="D150" s="131" t="s">
        <v>62</v>
      </c>
      <c r="E150" s="154" t="s">
        <v>123</v>
      </c>
      <c r="F150" s="155" t="s">
        <v>320</v>
      </c>
      <c r="G150" s="131"/>
      <c r="H150" s="204">
        <f>H151</f>
        <v>1167941</v>
      </c>
      <c r="I150" s="204">
        <f>I151</f>
        <v>363867</v>
      </c>
      <c r="J150" s="204">
        <f>J151</f>
        <v>872579</v>
      </c>
    </row>
    <row r="151" spans="1:10" ht="19.5" customHeight="1">
      <c r="A151" s="30" t="s">
        <v>94</v>
      </c>
      <c r="B151" s="264" t="s">
        <v>61</v>
      </c>
      <c r="C151" s="119" t="s">
        <v>182</v>
      </c>
      <c r="D151" s="119" t="s">
        <v>62</v>
      </c>
      <c r="E151" s="154" t="s">
        <v>123</v>
      </c>
      <c r="F151" s="155" t="s">
        <v>320</v>
      </c>
      <c r="G151" s="119" t="s">
        <v>95</v>
      </c>
      <c r="H151" s="187">
        <v>1167941</v>
      </c>
      <c r="I151" s="363">
        <v>363867</v>
      </c>
      <c r="J151" s="363">
        <v>872579</v>
      </c>
    </row>
    <row r="152" spans="1:10">
      <c r="A152" s="847" t="s">
        <v>291</v>
      </c>
      <c r="B152" s="848"/>
      <c r="C152" s="848"/>
      <c r="D152" s="848"/>
      <c r="E152" s="848"/>
      <c r="F152" s="848"/>
      <c r="G152" s="849"/>
      <c r="H152" s="671"/>
      <c r="I152" s="671">
        <v>110898</v>
      </c>
      <c r="J152" s="671">
        <v>247232</v>
      </c>
    </row>
    <row r="153" spans="1:10">
      <c r="C153" s="20"/>
      <c r="D153" s="20"/>
      <c r="E153" s="21"/>
      <c r="F153" s="22"/>
      <c r="G153" s="20"/>
      <c r="H153" s="629"/>
    </row>
    <row r="154" spans="1:10">
      <c r="C154" s="20"/>
      <c r="D154" s="20"/>
      <c r="E154" s="21"/>
      <c r="F154" s="22"/>
      <c r="G154" s="20"/>
      <c r="H154" s="629"/>
    </row>
    <row r="155" spans="1:10">
      <c r="C155" s="20"/>
      <c r="D155" s="20"/>
      <c r="E155" s="21"/>
      <c r="F155" s="22"/>
      <c r="G155" s="20"/>
      <c r="H155" s="629"/>
    </row>
    <row r="156" spans="1:10">
      <c r="C156" s="20"/>
      <c r="D156" s="20"/>
      <c r="E156" s="21"/>
      <c r="F156" s="22"/>
      <c r="G156" s="20"/>
      <c r="H156" s="629"/>
    </row>
    <row r="157" spans="1:10">
      <c r="C157" s="20"/>
      <c r="D157" s="20"/>
      <c r="E157" s="21"/>
      <c r="F157" s="22"/>
      <c r="G157" s="20"/>
      <c r="H157" s="629"/>
    </row>
    <row r="158" spans="1:10">
      <c r="C158" s="20"/>
      <c r="D158" s="20"/>
      <c r="E158" s="21"/>
      <c r="F158" s="22"/>
      <c r="G158" s="20"/>
      <c r="H158" s="629"/>
    </row>
    <row r="159" spans="1:10">
      <c r="C159" s="20"/>
      <c r="D159" s="20"/>
      <c r="E159" s="21"/>
      <c r="F159" s="22"/>
      <c r="G159" s="20"/>
      <c r="H159" s="629"/>
    </row>
    <row r="160" spans="1:10">
      <c r="C160" s="20"/>
      <c r="D160" s="20"/>
      <c r="E160" s="21"/>
      <c r="F160" s="22"/>
      <c r="G160" s="20"/>
      <c r="H160" s="629"/>
    </row>
    <row r="161" spans="3:8">
      <c r="C161" s="20"/>
      <c r="D161" s="20"/>
      <c r="E161" s="21"/>
      <c r="F161" s="22"/>
      <c r="G161" s="20"/>
      <c r="H161" s="629"/>
    </row>
    <row r="162" spans="3:8">
      <c r="C162" s="20"/>
      <c r="D162" s="20"/>
      <c r="E162" s="21"/>
      <c r="F162" s="22"/>
      <c r="G162" s="20"/>
      <c r="H162" s="629"/>
    </row>
    <row r="163" spans="3:8">
      <c r="C163" s="20"/>
      <c r="D163" s="20"/>
      <c r="E163" s="21"/>
      <c r="F163" s="22"/>
      <c r="G163" s="20"/>
      <c r="H163" s="629"/>
    </row>
    <row r="164" spans="3:8">
      <c r="C164" s="20"/>
      <c r="D164" s="20"/>
      <c r="E164" s="21"/>
      <c r="F164" s="22"/>
      <c r="G164" s="20"/>
      <c r="H164" s="629"/>
    </row>
    <row r="165" spans="3:8">
      <c r="C165" s="20"/>
      <c r="D165" s="20"/>
      <c r="E165" s="21"/>
      <c r="F165" s="22"/>
      <c r="G165" s="20"/>
      <c r="H165" s="629"/>
    </row>
    <row r="166" spans="3:8">
      <c r="C166" s="20"/>
      <c r="D166" s="20"/>
      <c r="E166" s="21"/>
      <c r="F166" s="22"/>
      <c r="G166" s="20"/>
      <c r="H166" s="629"/>
    </row>
    <row r="167" spans="3:8">
      <c r="C167" s="20"/>
      <c r="D167" s="20"/>
      <c r="E167" s="21"/>
      <c r="F167" s="22"/>
      <c r="G167" s="20"/>
      <c r="H167" s="629"/>
    </row>
    <row r="168" spans="3:8">
      <c r="C168" s="20"/>
      <c r="D168" s="20"/>
      <c r="E168" s="21"/>
      <c r="F168" s="22"/>
      <c r="G168" s="20"/>
      <c r="H168" s="629"/>
    </row>
    <row r="169" spans="3:8">
      <c r="C169" s="20"/>
      <c r="D169" s="20"/>
      <c r="E169" s="21"/>
      <c r="F169" s="22"/>
      <c r="G169" s="20"/>
      <c r="H169" s="629"/>
    </row>
    <row r="170" spans="3:8">
      <c r="C170" s="20"/>
      <c r="D170" s="20"/>
      <c r="E170" s="21"/>
      <c r="F170" s="22"/>
      <c r="G170" s="20"/>
      <c r="H170" s="629"/>
    </row>
    <row r="171" spans="3:8">
      <c r="C171" s="20"/>
      <c r="D171" s="20"/>
      <c r="E171" s="21"/>
      <c r="F171" s="22"/>
      <c r="G171" s="20"/>
      <c r="H171" s="629"/>
    </row>
    <row r="172" spans="3:8">
      <c r="C172" s="20"/>
      <c r="D172" s="20"/>
      <c r="E172" s="21"/>
      <c r="F172" s="22"/>
      <c r="G172" s="20"/>
      <c r="H172" s="629"/>
    </row>
    <row r="173" spans="3:8">
      <c r="C173" s="20"/>
      <c r="D173" s="20"/>
      <c r="E173" s="21"/>
      <c r="F173" s="22"/>
      <c r="G173" s="20"/>
      <c r="H173" s="629"/>
    </row>
    <row r="174" spans="3:8">
      <c r="C174" s="20"/>
      <c r="D174" s="20"/>
      <c r="E174" s="21"/>
      <c r="F174" s="22"/>
      <c r="G174" s="20"/>
      <c r="H174" s="629"/>
    </row>
    <row r="175" spans="3:8">
      <c r="C175" s="20"/>
      <c r="D175" s="20"/>
      <c r="E175" s="21"/>
      <c r="F175" s="22"/>
      <c r="G175" s="20"/>
      <c r="H175" s="629"/>
    </row>
    <row r="176" spans="3:8">
      <c r="C176" s="20"/>
      <c r="D176" s="20"/>
      <c r="E176" s="21"/>
      <c r="F176" s="22"/>
      <c r="G176" s="20"/>
      <c r="H176" s="629"/>
    </row>
    <row r="177" spans="3:8">
      <c r="C177" s="20"/>
      <c r="D177" s="20"/>
      <c r="E177" s="21"/>
      <c r="F177" s="22"/>
      <c r="G177" s="20"/>
      <c r="H177" s="629"/>
    </row>
    <row r="178" spans="3:8">
      <c r="C178" s="20"/>
      <c r="D178" s="20"/>
      <c r="E178" s="21"/>
      <c r="F178" s="22"/>
      <c r="G178" s="20"/>
      <c r="H178" s="629"/>
    </row>
    <row r="179" spans="3:8">
      <c r="C179" s="20"/>
      <c r="D179" s="20"/>
      <c r="E179" s="21"/>
      <c r="F179" s="22"/>
      <c r="G179" s="20"/>
      <c r="H179" s="629"/>
    </row>
    <row r="180" spans="3:8">
      <c r="C180" s="20"/>
      <c r="D180" s="20"/>
      <c r="E180" s="21"/>
      <c r="F180" s="22"/>
      <c r="G180" s="20"/>
      <c r="H180" s="629"/>
    </row>
    <row r="181" spans="3:8">
      <c r="C181" s="20"/>
      <c r="D181" s="20"/>
      <c r="E181" s="21"/>
      <c r="F181" s="22"/>
      <c r="G181" s="20"/>
      <c r="H181" s="629"/>
    </row>
    <row r="182" spans="3:8">
      <c r="C182" s="20"/>
      <c r="D182" s="20"/>
      <c r="E182" s="21"/>
      <c r="F182" s="22"/>
      <c r="G182" s="20"/>
      <c r="H182" s="629"/>
    </row>
    <row r="183" spans="3:8">
      <c r="C183" s="20"/>
      <c r="D183" s="20"/>
      <c r="E183" s="21"/>
      <c r="F183" s="22"/>
      <c r="G183" s="20"/>
      <c r="H183" s="629"/>
    </row>
    <row r="184" spans="3:8">
      <c r="C184" s="20"/>
      <c r="D184" s="20"/>
      <c r="E184" s="21"/>
      <c r="F184" s="22"/>
      <c r="G184" s="20"/>
      <c r="H184" s="629"/>
    </row>
    <row r="185" spans="3:8">
      <c r="C185" s="20"/>
      <c r="D185" s="20"/>
      <c r="E185" s="21"/>
      <c r="F185" s="22"/>
      <c r="G185" s="20"/>
      <c r="H185" s="629"/>
    </row>
    <row r="186" spans="3:8">
      <c r="C186" s="20"/>
      <c r="D186" s="20"/>
      <c r="E186" s="21"/>
      <c r="F186" s="22"/>
      <c r="G186" s="20"/>
      <c r="H186" s="629"/>
    </row>
    <row r="187" spans="3:8">
      <c r="C187" s="20"/>
      <c r="D187" s="20"/>
      <c r="E187" s="21"/>
      <c r="F187" s="22"/>
      <c r="G187" s="20"/>
      <c r="H187" s="629"/>
    </row>
    <row r="188" spans="3:8">
      <c r="C188" s="20"/>
      <c r="D188" s="20"/>
      <c r="E188" s="21"/>
      <c r="F188" s="22"/>
      <c r="G188" s="20"/>
      <c r="H188" s="629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0"/>
  <sheetViews>
    <sheetView view="pageBreakPreview" zoomScaleNormal="90" zoomScaleSheetLayoutView="100" workbookViewId="0">
      <selection activeCell="A4" sqref="A4:G4"/>
    </sheetView>
  </sheetViews>
  <sheetFormatPr defaultRowHeight="14.4"/>
  <cols>
    <col min="1" max="1" width="59.5546875" customWidth="1"/>
    <col min="2" max="2" width="5.44140625" customWidth="1"/>
    <col min="3" max="3" width="3.109375" customWidth="1"/>
    <col min="4" max="4" width="7" customWidth="1"/>
    <col min="5" max="5" width="6.44140625" customWidth="1"/>
    <col min="6" max="6" width="12.33203125" style="540" customWidth="1"/>
    <col min="7" max="7" width="11.6640625" customWidth="1"/>
    <col min="8" max="8" width="12" customWidth="1"/>
  </cols>
  <sheetData>
    <row r="1" spans="1:9" ht="15.6">
      <c r="A1" s="444"/>
      <c r="B1" s="862" t="s">
        <v>509</v>
      </c>
      <c r="C1" s="862"/>
      <c r="D1" s="862"/>
      <c r="E1" s="862"/>
      <c r="F1" s="862"/>
      <c r="G1" s="862"/>
    </row>
    <row r="2" spans="1:9" ht="18" customHeight="1">
      <c r="A2" s="855" t="s">
        <v>548</v>
      </c>
      <c r="B2" s="855"/>
      <c r="C2" s="855"/>
      <c r="D2" s="855"/>
      <c r="E2" s="855"/>
      <c r="F2" s="855"/>
      <c r="G2" s="855"/>
    </row>
    <row r="3" spans="1:9" ht="15.6" hidden="1" customHeight="1">
      <c r="A3" s="855" t="s">
        <v>181</v>
      </c>
      <c r="B3" s="855"/>
      <c r="C3" s="855"/>
      <c r="D3" s="855"/>
      <c r="E3" s="855"/>
      <c r="F3" s="855"/>
      <c r="G3" s="855"/>
    </row>
    <row r="4" spans="1:9" ht="15" customHeight="1">
      <c r="A4" s="855" t="s">
        <v>633</v>
      </c>
      <c r="B4" s="855"/>
      <c r="C4" s="855"/>
      <c r="D4" s="855"/>
      <c r="E4" s="855"/>
      <c r="F4" s="855"/>
      <c r="G4" s="855"/>
    </row>
    <row r="5" spans="1:9" ht="16.2" customHeight="1">
      <c r="A5" s="861" t="s">
        <v>549</v>
      </c>
      <c r="B5" s="861"/>
      <c r="C5" s="861"/>
      <c r="D5" s="861"/>
      <c r="E5" s="861"/>
      <c r="F5" s="861"/>
      <c r="G5" s="861"/>
      <c r="H5" s="564"/>
      <c r="I5" s="564"/>
    </row>
    <row r="6" spans="1:9" ht="14.4" customHeight="1">
      <c r="A6" s="861" t="s">
        <v>594</v>
      </c>
      <c r="B6" s="861"/>
      <c r="C6" s="861"/>
      <c r="D6" s="861"/>
      <c r="E6" s="861"/>
      <c r="F6" s="861"/>
      <c r="G6" s="861"/>
      <c r="H6" s="563"/>
      <c r="I6" s="563"/>
    </row>
    <row r="7" spans="1:9" ht="15.6">
      <c r="A7" s="862"/>
      <c r="B7" s="862"/>
      <c r="C7" s="862"/>
      <c r="D7" s="862"/>
      <c r="E7" s="862"/>
      <c r="F7" s="862"/>
      <c r="G7" s="862"/>
    </row>
    <row r="8" spans="1:9" ht="34.950000000000003" customHeight="1">
      <c r="A8" s="859" t="s">
        <v>550</v>
      </c>
      <c r="B8" s="860"/>
      <c r="C8" s="860"/>
      <c r="D8" s="860"/>
      <c r="E8" s="860"/>
      <c r="F8" s="860"/>
      <c r="G8" s="860"/>
      <c r="I8" s="270"/>
    </row>
    <row r="9" spans="1:9" ht="15.75" customHeight="1">
      <c r="A9" s="859" t="s">
        <v>369</v>
      </c>
      <c r="B9" s="859"/>
      <c r="C9" s="859"/>
      <c r="D9" s="859"/>
      <c r="E9" s="859"/>
      <c r="F9" s="859"/>
      <c r="G9" s="859"/>
    </row>
    <row r="10" spans="1:9" ht="30.6" customHeight="1">
      <c r="A10" s="859" t="s">
        <v>595</v>
      </c>
      <c r="B10" s="859"/>
      <c r="C10" s="859"/>
      <c r="D10" s="859"/>
      <c r="E10" s="859"/>
      <c r="F10" s="859"/>
      <c r="G10" s="859"/>
    </row>
    <row r="11" spans="1:9" ht="15.6">
      <c r="A11" s="863"/>
      <c r="B11" s="863"/>
      <c r="C11" s="863"/>
      <c r="D11" s="863"/>
      <c r="E11" s="863"/>
      <c r="F11" s="863"/>
      <c r="G11" s="863"/>
    </row>
    <row r="12" spans="1:9" ht="15.6">
      <c r="B12" s="554"/>
      <c r="C12" s="554"/>
      <c r="D12" s="554"/>
      <c r="E12" s="554"/>
      <c r="H12" s="540" t="s">
        <v>183</v>
      </c>
    </row>
    <row r="13" spans="1:9" ht="35.25" customHeight="1">
      <c r="A13" s="280" t="s">
        <v>97</v>
      </c>
      <c r="B13" s="873" t="s">
        <v>96</v>
      </c>
      <c r="C13" s="874"/>
      <c r="D13" s="875"/>
      <c r="E13" s="280" t="s">
        <v>58</v>
      </c>
      <c r="F13" s="785" t="s">
        <v>504</v>
      </c>
      <c r="G13" s="785" t="s">
        <v>561</v>
      </c>
      <c r="H13" s="785" t="s">
        <v>593</v>
      </c>
    </row>
    <row r="14" spans="1:9" ht="15.6">
      <c r="A14" s="535" t="s">
        <v>209</v>
      </c>
      <c r="B14" s="536"/>
      <c r="C14" s="537"/>
      <c r="D14" s="538"/>
      <c r="E14" s="539"/>
      <c r="F14" s="542">
        <f>F15+F37+F54+F60+F84+F88+F97+F102+F114+F67+F72+F93+F110+F77+F32</f>
        <v>8566451</v>
      </c>
      <c r="G14" s="542">
        <f>G15+G37+G54+G60+G84+G88+G97+G102+G114+G67+G72+G93+G110+G77+G32+G120</f>
        <v>4613449</v>
      </c>
      <c r="H14" s="542">
        <f>H15+H37+H54+H60+H84+H88+H97+H102+H114+H67+H72+H93+H110+H77+H32+H120</f>
        <v>5128406</v>
      </c>
    </row>
    <row r="15" spans="1:9" ht="66" customHeight="1">
      <c r="A15" s="282" t="s">
        <v>551</v>
      </c>
      <c r="B15" s="283" t="s">
        <v>98</v>
      </c>
      <c r="C15" s="284" t="s">
        <v>210</v>
      </c>
      <c r="D15" s="285" t="s">
        <v>211</v>
      </c>
      <c r="E15" s="286"/>
      <c r="F15" s="527">
        <f>SUM(F16+F24)</f>
        <v>47121</v>
      </c>
      <c r="G15" s="527">
        <f>SUM(G16+G24)</f>
        <v>0</v>
      </c>
      <c r="H15" s="527">
        <f>SUM(H16+H24)</f>
        <v>0</v>
      </c>
    </row>
    <row r="16" spans="1:9" ht="80.25" hidden="1" customHeight="1">
      <c r="A16" s="287" t="s">
        <v>552</v>
      </c>
      <c r="B16" s="288" t="s">
        <v>99</v>
      </c>
      <c r="C16" s="289" t="s">
        <v>210</v>
      </c>
      <c r="D16" s="290" t="s">
        <v>211</v>
      </c>
      <c r="E16" s="291"/>
      <c r="F16" s="546">
        <f>SUM(F17)</f>
        <v>0</v>
      </c>
      <c r="G16" s="546">
        <f>SUM(G17)</f>
        <v>0</v>
      </c>
      <c r="H16" s="546">
        <f>SUM(H17)</f>
        <v>0</v>
      </c>
    </row>
    <row r="17" spans="1:8" ht="31.2" hidden="1">
      <c r="A17" s="292" t="s">
        <v>196</v>
      </c>
      <c r="B17" s="293" t="s">
        <v>99</v>
      </c>
      <c r="C17" s="294" t="s">
        <v>62</v>
      </c>
      <c r="D17" s="295" t="s">
        <v>211</v>
      </c>
      <c r="E17" s="296"/>
      <c r="F17" s="530">
        <f>F18+F20+F22</f>
        <v>0</v>
      </c>
      <c r="G17" s="530">
        <f>G18+G20+G22</f>
        <v>0</v>
      </c>
      <c r="H17" s="530">
        <f>H18+H20+H22</f>
        <v>0</v>
      </c>
    </row>
    <row r="18" spans="1:8" ht="46.8" hidden="1">
      <c r="A18" s="373" t="s">
        <v>305</v>
      </c>
      <c r="B18" s="297" t="s">
        <v>99</v>
      </c>
      <c r="C18" s="374" t="s">
        <v>212</v>
      </c>
      <c r="D18" s="298" t="s">
        <v>309</v>
      </c>
      <c r="E18" s="299"/>
      <c r="F18" s="543">
        <f>SUM(F19:F19)</f>
        <v>0</v>
      </c>
      <c r="G18" s="543">
        <f>SUM(G19:G19)</f>
        <v>0</v>
      </c>
      <c r="H18" s="543">
        <f>SUM(H19:H19)</f>
        <v>0</v>
      </c>
    </row>
    <row r="19" spans="1:8" ht="63" hidden="1" customHeight="1">
      <c r="A19" s="30" t="s">
        <v>69</v>
      </c>
      <c r="B19" s="254" t="s">
        <v>99</v>
      </c>
      <c r="C19" s="255" t="s">
        <v>212</v>
      </c>
      <c r="D19" s="256" t="s">
        <v>309</v>
      </c>
      <c r="E19" s="257" t="s">
        <v>64</v>
      </c>
      <c r="F19" s="186"/>
      <c r="G19" s="186"/>
      <c r="H19" s="186"/>
    </row>
    <row r="20" spans="1:8" ht="64.5" hidden="1" customHeight="1">
      <c r="A20" s="193" t="s">
        <v>325</v>
      </c>
      <c r="B20" s="300" t="s">
        <v>99</v>
      </c>
      <c r="C20" s="301" t="s">
        <v>62</v>
      </c>
      <c r="D20" s="298" t="s">
        <v>310</v>
      </c>
      <c r="E20" s="302"/>
      <c r="F20" s="375">
        <f>SUM(F21)</f>
        <v>0</v>
      </c>
      <c r="G20" s="375">
        <f>SUM(G21)</f>
        <v>0</v>
      </c>
      <c r="H20" s="375">
        <f>SUM(H21)</f>
        <v>0</v>
      </c>
    </row>
    <row r="21" spans="1:8" ht="66" hidden="1" customHeight="1">
      <c r="A21" s="202" t="s">
        <v>69</v>
      </c>
      <c r="B21" s="258" t="s">
        <v>99</v>
      </c>
      <c r="C21" s="259" t="s">
        <v>62</v>
      </c>
      <c r="D21" s="256" t="s">
        <v>310</v>
      </c>
      <c r="E21" s="257" t="s">
        <v>64</v>
      </c>
      <c r="F21" s="187"/>
      <c r="G21" s="187"/>
      <c r="H21" s="187"/>
    </row>
    <row r="22" spans="1:8" ht="33" hidden="1" customHeight="1">
      <c r="A22" s="373" t="s">
        <v>100</v>
      </c>
      <c r="B22" s="431" t="s">
        <v>99</v>
      </c>
      <c r="C22" s="432" t="s">
        <v>62</v>
      </c>
      <c r="D22" s="433" t="s">
        <v>213</v>
      </c>
      <c r="E22" s="434"/>
      <c r="F22" s="544">
        <f>F23</f>
        <v>0</v>
      </c>
      <c r="G22" s="544">
        <f>G23</f>
        <v>0</v>
      </c>
      <c r="H22" s="544">
        <f>H23</f>
        <v>0</v>
      </c>
    </row>
    <row r="23" spans="1:8" ht="33.75" hidden="1" customHeight="1">
      <c r="A23" s="30" t="s">
        <v>247</v>
      </c>
      <c r="B23" s="258" t="s">
        <v>99</v>
      </c>
      <c r="C23" s="259" t="s">
        <v>62</v>
      </c>
      <c r="D23" s="256" t="s">
        <v>213</v>
      </c>
      <c r="E23" s="257" t="s">
        <v>71</v>
      </c>
      <c r="F23" s="187"/>
      <c r="G23" s="187"/>
      <c r="H23" s="187"/>
    </row>
    <row r="24" spans="1:8" ht="66.75" customHeight="1">
      <c r="A24" s="303" t="s">
        <v>532</v>
      </c>
      <c r="B24" s="339" t="s">
        <v>214</v>
      </c>
      <c r="C24" s="304" t="s">
        <v>210</v>
      </c>
      <c r="D24" s="305" t="s">
        <v>211</v>
      </c>
      <c r="E24" s="306"/>
      <c r="F24" s="545">
        <f>SUM(F25)</f>
        <v>47121</v>
      </c>
      <c r="G24" s="545">
        <f>SUM(G25)</f>
        <v>0</v>
      </c>
      <c r="H24" s="545">
        <f>SUM(H25)</f>
        <v>0</v>
      </c>
    </row>
    <row r="25" spans="1:8" ht="31.5" customHeight="1">
      <c r="A25" s="533" t="s">
        <v>253</v>
      </c>
      <c r="B25" s="856" t="s">
        <v>254</v>
      </c>
      <c r="C25" s="857"/>
      <c r="D25" s="858"/>
      <c r="E25" s="534"/>
      <c r="F25" s="528">
        <f>SUM(F26+F28+F30)</f>
        <v>47121</v>
      </c>
      <c r="G25" s="528">
        <f>SUM(G26+G28+G30)</f>
        <v>0</v>
      </c>
      <c r="H25" s="528">
        <f>SUM(H26+H28+H30)</f>
        <v>0</v>
      </c>
    </row>
    <row r="26" spans="1:8" ht="31.2">
      <c r="A26" s="349" t="s">
        <v>322</v>
      </c>
      <c r="B26" s="326" t="s">
        <v>215</v>
      </c>
      <c r="C26" s="326" t="s">
        <v>63</v>
      </c>
      <c r="D26" s="313" t="s">
        <v>323</v>
      </c>
      <c r="E26" s="330"/>
      <c r="F26" s="543">
        <f>SUM(F27)</f>
        <v>40000</v>
      </c>
      <c r="G26" s="543">
        <f>SUM(G27)</f>
        <v>0</v>
      </c>
      <c r="H26" s="543">
        <f>SUM(H27)</f>
        <v>0</v>
      </c>
    </row>
    <row r="27" spans="1:8" ht="31.2">
      <c r="A27" s="643" t="s">
        <v>70</v>
      </c>
      <c r="B27" s="258" t="s">
        <v>215</v>
      </c>
      <c r="C27" s="259" t="s">
        <v>63</v>
      </c>
      <c r="D27" s="256" t="s">
        <v>323</v>
      </c>
      <c r="E27" s="264" t="s">
        <v>71</v>
      </c>
      <c r="F27" s="531">
        <v>40000</v>
      </c>
      <c r="G27" s="531">
        <v>0</v>
      </c>
      <c r="H27" s="531">
        <v>0</v>
      </c>
    </row>
    <row r="28" spans="1:8" ht="34.5" customHeight="1">
      <c r="A28" s="435" t="s">
        <v>205</v>
      </c>
      <c r="B28" s="441" t="s">
        <v>215</v>
      </c>
      <c r="C28" s="432" t="s">
        <v>63</v>
      </c>
      <c r="D28" s="433" t="s">
        <v>216</v>
      </c>
      <c r="E28" s="436"/>
      <c r="F28" s="544">
        <f>F29</f>
        <v>7121</v>
      </c>
      <c r="G28" s="544">
        <f>G29</f>
        <v>0</v>
      </c>
      <c r="H28" s="544">
        <f>H29</f>
        <v>0</v>
      </c>
    </row>
    <row r="29" spans="1:8" ht="78" customHeight="1">
      <c r="A29" s="30" t="s">
        <v>69</v>
      </c>
      <c r="B29" s="254" t="s">
        <v>215</v>
      </c>
      <c r="C29" s="259" t="s">
        <v>63</v>
      </c>
      <c r="D29" s="256" t="s">
        <v>216</v>
      </c>
      <c r="E29" s="257" t="s">
        <v>64</v>
      </c>
      <c r="F29" s="531">
        <v>7121</v>
      </c>
      <c r="G29" s="531">
        <v>0</v>
      </c>
      <c r="H29" s="531">
        <v>0</v>
      </c>
    </row>
    <row r="30" spans="1:8" ht="15.6" hidden="1">
      <c r="A30" s="437" t="s">
        <v>348</v>
      </c>
      <c r="B30" s="431" t="s">
        <v>215</v>
      </c>
      <c r="C30" s="432" t="s">
        <v>347</v>
      </c>
      <c r="D30" s="433"/>
      <c r="E30" s="361"/>
      <c r="F30" s="544">
        <f>F31</f>
        <v>0</v>
      </c>
      <c r="G30" s="544">
        <f>G31</f>
        <v>0</v>
      </c>
      <c r="H30" s="544">
        <f>H31</f>
        <v>0</v>
      </c>
    </row>
    <row r="31" spans="1:8" ht="31.2" hidden="1">
      <c r="A31" s="643" t="s">
        <v>70</v>
      </c>
      <c r="B31" s="258" t="s">
        <v>215</v>
      </c>
      <c r="C31" s="259" t="s">
        <v>347</v>
      </c>
      <c r="D31" s="256"/>
      <c r="E31" s="264" t="s">
        <v>71</v>
      </c>
      <c r="F31" s="531"/>
      <c r="G31" s="531"/>
      <c r="H31" s="531"/>
    </row>
    <row r="32" spans="1:8" ht="93.6" hidden="1">
      <c r="A32" s="376" t="s">
        <v>553</v>
      </c>
      <c r="B32" s="322" t="s">
        <v>173</v>
      </c>
      <c r="C32" s="323" t="s">
        <v>210</v>
      </c>
      <c r="D32" s="324" t="s">
        <v>211</v>
      </c>
      <c r="E32" s="377"/>
      <c r="F32" s="527">
        <f>SUM(F33)</f>
        <v>0</v>
      </c>
      <c r="G32" s="527">
        <f t="shared" ref="G32:H35" si="0">SUM(G33)</f>
        <v>0</v>
      </c>
      <c r="H32" s="527">
        <f t="shared" si="0"/>
        <v>0</v>
      </c>
    </row>
    <row r="33" spans="1:8" ht="140.4" hidden="1">
      <c r="A33" s="378" t="s">
        <v>541</v>
      </c>
      <c r="B33" s="315" t="s">
        <v>174</v>
      </c>
      <c r="C33" s="316" t="s">
        <v>210</v>
      </c>
      <c r="D33" s="317" t="s">
        <v>211</v>
      </c>
      <c r="E33" s="328"/>
      <c r="F33" s="546">
        <f>SUM(F34)</f>
        <v>0</v>
      </c>
      <c r="G33" s="546">
        <f t="shared" si="0"/>
        <v>0</v>
      </c>
      <c r="H33" s="546">
        <f t="shared" si="0"/>
        <v>0</v>
      </c>
    </row>
    <row r="34" spans="1:8" ht="62.4" hidden="1">
      <c r="A34" s="486" t="s">
        <v>527</v>
      </c>
      <c r="B34" s="320" t="s">
        <v>174</v>
      </c>
      <c r="C34" s="321" t="s">
        <v>62</v>
      </c>
      <c r="D34" s="319" t="s">
        <v>211</v>
      </c>
      <c r="E34" s="329"/>
      <c r="F34" s="530">
        <f>SUM(F35)</f>
        <v>0</v>
      </c>
      <c r="G34" s="530">
        <f t="shared" si="0"/>
        <v>0</v>
      </c>
      <c r="H34" s="530">
        <f t="shared" si="0"/>
        <v>0</v>
      </c>
    </row>
    <row r="35" spans="1:8" ht="31.2" hidden="1">
      <c r="A35" s="551" t="s">
        <v>302</v>
      </c>
      <c r="B35" s="325" t="s">
        <v>174</v>
      </c>
      <c r="C35" s="326" t="s">
        <v>62</v>
      </c>
      <c r="D35" s="313" t="s">
        <v>319</v>
      </c>
      <c r="E35" s="330"/>
      <c r="F35" s="552">
        <f>SUM(F36)</f>
        <v>0</v>
      </c>
      <c r="G35" s="552">
        <f t="shared" si="0"/>
        <v>0</v>
      </c>
      <c r="H35" s="552">
        <f t="shared" si="0"/>
        <v>0</v>
      </c>
    </row>
    <row r="36" spans="1:8" ht="31.2" hidden="1">
      <c r="A36" s="30" t="s">
        <v>247</v>
      </c>
      <c r="B36" s="262" t="s">
        <v>174</v>
      </c>
      <c r="C36" s="263" t="s">
        <v>62</v>
      </c>
      <c r="D36" s="261" t="s">
        <v>319</v>
      </c>
      <c r="E36" s="264" t="s">
        <v>71</v>
      </c>
      <c r="F36" s="531"/>
      <c r="G36" s="531"/>
      <c r="H36" s="531"/>
    </row>
    <row r="37" spans="1:8" ht="96" customHeight="1">
      <c r="A37" s="205" t="s">
        <v>533</v>
      </c>
      <c r="B37" s="331" t="s">
        <v>102</v>
      </c>
      <c r="C37" s="284" t="s">
        <v>210</v>
      </c>
      <c r="D37" s="285" t="s">
        <v>211</v>
      </c>
      <c r="E37" s="332"/>
      <c r="F37" s="527">
        <f>F38+F46</f>
        <v>184242</v>
      </c>
      <c r="G37" s="527">
        <f>G38+G46</f>
        <v>10000</v>
      </c>
      <c r="H37" s="527">
        <f>H38+H46</f>
        <v>10000</v>
      </c>
    </row>
    <row r="38" spans="1:8" ht="111" customHeight="1">
      <c r="A38" s="303" t="s">
        <v>534</v>
      </c>
      <c r="B38" s="315" t="s">
        <v>103</v>
      </c>
      <c r="C38" s="316" t="s">
        <v>210</v>
      </c>
      <c r="D38" s="317" t="s">
        <v>211</v>
      </c>
      <c r="E38" s="333"/>
      <c r="F38" s="545">
        <f>F39</f>
        <v>177121</v>
      </c>
      <c r="G38" s="545">
        <f>G39</f>
        <v>10000</v>
      </c>
      <c r="H38" s="545">
        <f>H39</f>
        <v>10000</v>
      </c>
    </row>
    <row r="39" spans="1:8" ht="64.5" customHeight="1">
      <c r="A39" s="307" t="s">
        <v>545</v>
      </c>
      <c r="B39" s="320" t="s">
        <v>103</v>
      </c>
      <c r="C39" s="321" t="s">
        <v>62</v>
      </c>
      <c r="D39" s="319" t="s">
        <v>211</v>
      </c>
      <c r="E39" s="334"/>
      <c r="F39" s="528">
        <f>F40+F44+F42</f>
        <v>177121</v>
      </c>
      <c r="G39" s="528">
        <f>G40+G44+G42</f>
        <v>10000</v>
      </c>
      <c r="H39" s="528">
        <f>H40+H44+H42</f>
        <v>10000</v>
      </c>
    </row>
    <row r="40" spans="1:8" ht="34.5" customHeight="1">
      <c r="A40" s="335" t="s">
        <v>193</v>
      </c>
      <c r="B40" s="325" t="s">
        <v>103</v>
      </c>
      <c r="C40" s="326" t="s">
        <v>62</v>
      </c>
      <c r="D40" s="313" t="s">
        <v>222</v>
      </c>
      <c r="E40" s="336"/>
      <c r="F40" s="543">
        <f>F41</f>
        <v>160000</v>
      </c>
      <c r="G40" s="543">
        <f>G41</f>
        <v>0</v>
      </c>
      <c r="H40" s="543">
        <f>H41</f>
        <v>0</v>
      </c>
    </row>
    <row r="41" spans="1:8" ht="36" customHeight="1">
      <c r="A41" s="30" t="s">
        <v>247</v>
      </c>
      <c r="B41" s="262" t="s">
        <v>103</v>
      </c>
      <c r="C41" s="263" t="s">
        <v>62</v>
      </c>
      <c r="D41" s="261" t="s">
        <v>222</v>
      </c>
      <c r="E41" s="265" t="s">
        <v>71</v>
      </c>
      <c r="F41" s="531">
        <v>160000</v>
      </c>
      <c r="G41" s="531">
        <v>0</v>
      </c>
      <c r="H41" s="531">
        <v>0</v>
      </c>
    </row>
    <row r="42" spans="1:8" ht="32.25" customHeight="1">
      <c r="A42" s="337" t="s">
        <v>205</v>
      </c>
      <c r="B42" s="357" t="s">
        <v>223</v>
      </c>
      <c r="C42" s="358" t="s">
        <v>62</v>
      </c>
      <c r="D42" s="359" t="s">
        <v>216</v>
      </c>
      <c r="E42" s="438"/>
      <c r="F42" s="544">
        <f>F43</f>
        <v>7121</v>
      </c>
      <c r="G42" s="544">
        <f>G43</f>
        <v>0</v>
      </c>
      <c r="H42" s="544">
        <f>H43</f>
        <v>0</v>
      </c>
    </row>
    <row r="43" spans="1:8" ht="80.25" customHeight="1">
      <c r="A43" s="188" t="s">
        <v>69</v>
      </c>
      <c r="B43" s="262" t="s">
        <v>103</v>
      </c>
      <c r="C43" s="263" t="s">
        <v>62</v>
      </c>
      <c r="D43" s="261" t="s">
        <v>216</v>
      </c>
      <c r="E43" s="265" t="s">
        <v>64</v>
      </c>
      <c r="F43" s="531">
        <v>7121</v>
      </c>
      <c r="G43" s="531">
        <v>0</v>
      </c>
      <c r="H43" s="531">
        <v>0</v>
      </c>
    </row>
    <row r="44" spans="1:8" ht="18.75" customHeight="1">
      <c r="A44" s="337" t="s">
        <v>104</v>
      </c>
      <c r="B44" s="325" t="s">
        <v>103</v>
      </c>
      <c r="C44" s="326" t="s">
        <v>62</v>
      </c>
      <c r="D44" s="313" t="s">
        <v>311</v>
      </c>
      <c r="E44" s="336"/>
      <c r="F44" s="543">
        <f>F45</f>
        <v>10000</v>
      </c>
      <c r="G44" s="543">
        <f>G45</f>
        <v>10000</v>
      </c>
      <c r="H44" s="543">
        <f>H45</f>
        <v>10000</v>
      </c>
    </row>
    <row r="45" spans="1:8" ht="32.25" customHeight="1">
      <c r="A45" s="30" t="s">
        <v>247</v>
      </c>
      <c r="B45" s="262" t="s">
        <v>103</v>
      </c>
      <c r="C45" s="263" t="s">
        <v>62</v>
      </c>
      <c r="D45" s="261" t="s">
        <v>311</v>
      </c>
      <c r="E45" s="265" t="s">
        <v>71</v>
      </c>
      <c r="F45" s="582">
        <v>10000</v>
      </c>
      <c r="G45" s="531">
        <v>10000</v>
      </c>
      <c r="H45" s="531">
        <v>10000</v>
      </c>
    </row>
    <row r="46" spans="1:8" ht="141.75" customHeight="1">
      <c r="A46" s="314" t="s">
        <v>536</v>
      </c>
      <c r="B46" s="870" t="s">
        <v>292</v>
      </c>
      <c r="C46" s="871"/>
      <c r="D46" s="872"/>
      <c r="E46" s="333"/>
      <c r="F46" s="546">
        <f>SUM(F47)</f>
        <v>7121</v>
      </c>
      <c r="G46" s="546">
        <f>SUM(G47)</f>
        <v>0</v>
      </c>
      <c r="H46" s="546">
        <f>SUM(H47)</f>
        <v>0</v>
      </c>
    </row>
    <row r="47" spans="1:8" ht="51" customHeight="1">
      <c r="A47" s="307" t="s">
        <v>524</v>
      </c>
      <c r="B47" s="852" t="s">
        <v>293</v>
      </c>
      <c r="C47" s="853"/>
      <c r="D47" s="854"/>
      <c r="E47" s="334"/>
      <c r="F47" s="530">
        <f>SUM(F48+F50+F52)</f>
        <v>7121</v>
      </c>
      <c r="G47" s="530">
        <f>SUM(G48+G50+G52)</f>
        <v>0</v>
      </c>
      <c r="H47" s="530">
        <f>SUM(H48+H50+H52)</f>
        <v>0</v>
      </c>
    </row>
    <row r="48" spans="1:8" ht="46.5" hidden="1" customHeight="1">
      <c r="A48" s="435" t="s">
        <v>414</v>
      </c>
      <c r="B48" s="357" t="s">
        <v>197</v>
      </c>
      <c r="C48" s="358" t="s">
        <v>62</v>
      </c>
      <c r="D48" s="359" t="s">
        <v>312</v>
      </c>
      <c r="E48" s="434"/>
      <c r="F48" s="544">
        <f>SUM(F49)</f>
        <v>0</v>
      </c>
      <c r="G48" s="544">
        <f>SUM(G49)</f>
        <v>0</v>
      </c>
      <c r="H48" s="544">
        <f>SUM(H49)</f>
        <v>0</v>
      </c>
    </row>
    <row r="49" spans="1:8" ht="34.5" hidden="1" customHeight="1">
      <c r="A49" s="225" t="s">
        <v>247</v>
      </c>
      <c r="B49" s="262" t="s">
        <v>197</v>
      </c>
      <c r="C49" s="263" t="s">
        <v>62</v>
      </c>
      <c r="D49" s="261" t="s">
        <v>312</v>
      </c>
      <c r="E49" s="257" t="s">
        <v>71</v>
      </c>
      <c r="F49" s="531"/>
      <c r="G49" s="531"/>
      <c r="H49" s="531"/>
    </row>
    <row r="50" spans="1:8" ht="51.75" hidden="1" customHeight="1">
      <c r="A50" s="440" t="s">
        <v>415</v>
      </c>
      <c r="B50" s="357" t="s">
        <v>197</v>
      </c>
      <c r="C50" s="358" t="s">
        <v>62</v>
      </c>
      <c r="D50" s="359" t="s">
        <v>313</v>
      </c>
      <c r="E50" s="434"/>
      <c r="F50" s="544">
        <f>F51</f>
        <v>0</v>
      </c>
      <c r="G50" s="544">
        <f>G51</f>
        <v>0</v>
      </c>
      <c r="H50" s="544">
        <f>H51</f>
        <v>0</v>
      </c>
    </row>
    <row r="51" spans="1:8" ht="34.5" hidden="1" customHeight="1">
      <c r="A51" s="225" t="s">
        <v>247</v>
      </c>
      <c r="B51" s="262" t="s">
        <v>197</v>
      </c>
      <c r="C51" s="263" t="s">
        <v>62</v>
      </c>
      <c r="D51" s="261" t="s">
        <v>313</v>
      </c>
      <c r="E51" s="257" t="s">
        <v>71</v>
      </c>
      <c r="F51" s="531"/>
      <c r="G51" s="531"/>
      <c r="H51" s="531"/>
    </row>
    <row r="52" spans="1:8" ht="34.5" customHeight="1">
      <c r="A52" s="439" t="s">
        <v>205</v>
      </c>
      <c r="B52" s="864" t="s">
        <v>294</v>
      </c>
      <c r="C52" s="865"/>
      <c r="D52" s="866"/>
      <c r="E52" s="438"/>
      <c r="F52" s="547">
        <f>SUM(F53)</f>
        <v>7121</v>
      </c>
      <c r="G52" s="547">
        <f>SUM(G53)</f>
        <v>0</v>
      </c>
      <c r="H52" s="547">
        <f>SUM(H53)</f>
        <v>0</v>
      </c>
    </row>
    <row r="53" spans="1:8" ht="82.5" customHeight="1">
      <c r="A53" s="30" t="s">
        <v>69</v>
      </c>
      <c r="B53" s="867" t="s">
        <v>294</v>
      </c>
      <c r="C53" s="868"/>
      <c r="D53" s="869"/>
      <c r="E53" s="265" t="s">
        <v>64</v>
      </c>
      <c r="F53" s="531">
        <v>7121</v>
      </c>
      <c r="G53" s="531"/>
      <c r="H53" s="531"/>
    </row>
    <row r="54" spans="1:8" ht="63.75" customHeight="1">
      <c r="A54" s="205" t="s">
        <v>529</v>
      </c>
      <c r="B54" s="322" t="s">
        <v>224</v>
      </c>
      <c r="C54" s="323" t="s">
        <v>210</v>
      </c>
      <c r="D54" s="324" t="s">
        <v>211</v>
      </c>
      <c r="E54" s="327"/>
      <c r="F54" s="527">
        <f>SUM(F55)</f>
        <v>2311257</v>
      </c>
      <c r="G54" s="527">
        <f t="shared" ref="G54:H56" si="1">SUM(G55)</f>
        <v>2200359</v>
      </c>
      <c r="H54" s="527">
        <f t="shared" si="1"/>
        <v>2064026</v>
      </c>
    </row>
    <row r="55" spans="1:8" ht="81.75" customHeight="1">
      <c r="A55" s="314" t="s">
        <v>530</v>
      </c>
      <c r="B55" s="315" t="s">
        <v>225</v>
      </c>
      <c r="C55" s="316" t="s">
        <v>210</v>
      </c>
      <c r="D55" s="317" t="s">
        <v>211</v>
      </c>
      <c r="E55" s="328"/>
      <c r="F55" s="545">
        <f>SUM(F56)</f>
        <v>2311257</v>
      </c>
      <c r="G55" s="545">
        <f t="shared" si="1"/>
        <v>2200359</v>
      </c>
      <c r="H55" s="545">
        <f t="shared" si="1"/>
        <v>2064026</v>
      </c>
    </row>
    <row r="56" spans="1:8" ht="63.75" customHeight="1">
      <c r="A56" s="318" t="s">
        <v>203</v>
      </c>
      <c r="B56" s="320" t="s">
        <v>225</v>
      </c>
      <c r="C56" s="321" t="s">
        <v>62</v>
      </c>
      <c r="D56" s="319" t="s">
        <v>211</v>
      </c>
      <c r="E56" s="329"/>
      <c r="F56" s="528">
        <f>SUM(F57)</f>
        <v>2311257</v>
      </c>
      <c r="G56" s="528">
        <f t="shared" si="1"/>
        <v>2200359</v>
      </c>
      <c r="H56" s="528">
        <f t="shared" si="1"/>
        <v>2064026</v>
      </c>
    </row>
    <row r="57" spans="1:8" ht="32.25" customHeight="1">
      <c r="A57" s="360" t="s">
        <v>106</v>
      </c>
      <c r="B57" s="357" t="s">
        <v>225</v>
      </c>
      <c r="C57" s="358" t="s">
        <v>62</v>
      </c>
      <c r="D57" s="359" t="s">
        <v>226</v>
      </c>
      <c r="E57" s="361"/>
      <c r="F57" s="544">
        <f>+F58+F59</f>
        <v>2311257</v>
      </c>
      <c r="G57" s="544">
        <f>+G58+G59</f>
        <v>2200359</v>
      </c>
      <c r="H57" s="544">
        <f>+H58+H59</f>
        <v>2064026</v>
      </c>
    </row>
    <row r="58" spans="1:8" ht="34.5" customHeight="1">
      <c r="A58" s="30" t="s">
        <v>247</v>
      </c>
      <c r="B58" s="262" t="s">
        <v>225</v>
      </c>
      <c r="C58" s="263" t="s">
        <v>62</v>
      </c>
      <c r="D58" s="261" t="s">
        <v>226</v>
      </c>
      <c r="E58" s="264" t="s">
        <v>71</v>
      </c>
      <c r="F58" s="531">
        <v>2311257</v>
      </c>
      <c r="G58" s="186">
        <v>2200359</v>
      </c>
      <c r="H58" s="186">
        <v>2064026</v>
      </c>
    </row>
    <row r="59" spans="1:8" ht="17.25" hidden="1" customHeight="1">
      <c r="A59" s="226" t="s">
        <v>72</v>
      </c>
      <c r="B59" s="262" t="s">
        <v>225</v>
      </c>
      <c r="C59" s="263" t="s">
        <v>62</v>
      </c>
      <c r="D59" s="261" t="s">
        <v>226</v>
      </c>
      <c r="E59" s="265" t="s">
        <v>73</v>
      </c>
      <c r="F59" s="531"/>
      <c r="G59" s="186"/>
      <c r="H59" s="186"/>
    </row>
    <row r="60" spans="1:8" ht="94.5" customHeight="1">
      <c r="A60" s="205" t="s">
        <v>554</v>
      </c>
      <c r="B60" s="331" t="s">
        <v>227</v>
      </c>
      <c r="C60" s="284" t="s">
        <v>210</v>
      </c>
      <c r="D60" s="285" t="s">
        <v>211</v>
      </c>
      <c r="E60" s="338"/>
      <c r="F60" s="548">
        <f>SUM(F61)</f>
        <v>943207</v>
      </c>
      <c r="G60" s="548">
        <f>SUM(G61)</f>
        <v>0</v>
      </c>
      <c r="H60" s="548">
        <f>SUM(H61)</f>
        <v>0</v>
      </c>
    </row>
    <row r="61" spans="1:8" ht="127.5" customHeight="1">
      <c r="A61" s="303" t="s">
        <v>539</v>
      </c>
      <c r="B61" s="339" t="s">
        <v>228</v>
      </c>
      <c r="C61" s="304" t="s">
        <v>210</v>
      </c>
      <c r="D61" s="305" t="s">
        <v>211</v>
      </c>
      <c r="E61" s="306"/>
      <c r="F61" s="549">
        <f>+F62</f>
        <v>943207</v>
      </c>
      <c r="G61" s="549">
        <f>+G62</f>
        <v>0</v>
      </c>
      <c r="H61" s="549">
        <f>+H62</f>
        <v>0</v>
      </c>
    </row>
    <row r="62" spans="1:8" ht="65.25" customHeight="1">
      <c r="A62" s="307" t="s">
        <v>526</v>
      </c>
      <c r="B62" s="308" t="s">
        <v>228</v>
      </c>
      <c r="C62" s="309" t="s">
        <v>62</v>
      </c>
      <c r="D62" s="310" t="s">
        <v>211</v>
      </c>
      <c r="E62" s="311"/>
      <c r="F62" s="273">
        <f>+F65+F63</f>
        <v>943207</v>
      </c>
      <c r="G62" s="273">
        <f>+G65+G63</f>
        <v>0</v>
      </c>
      <c r="H62" s="273">
        <f>+H65+H63</f>
        <v>0</v>
      </c>
    </row>
    <row r="63" spans="1:8" ht="47.25" customHeight="1">
      <c r="A63" s="423" t="s">
        <v>622</v>
      </c>
      <c r="B63" s="441" t="s">
        <v>228</v>
      </c>
      <c r="C63" s="374" t="s">
        <v>62</v>
      </c>
      <c r="D63" s="433" t="s">
        <v>619</v>
      </c>
      <c r="E63" s="434"/>
      <c r="F63" s="544">
        <f>SUM(F64)</f>
        <v>936086</v>
      </c>
      <c r="G63" s="544">
        <f>SUM(G64)</f>
        <v>0</v>
      </c>
      <c r="H63" s="544">
        <f>SUM(H64)</f>
        <v>0</v>
      </c>
    </row>
    <row r="64" spans="1:8" ht="38.25" customHeight="1">
      <c r="A64" s="30" t="s">
        <v>247</v>
      </c>
      <c r="B64" s="254" t="s">
        <v>228</v>
      </c>
      <c r="C64" s="255" t="s">
        <v>62</v>
      </c>
      <c r="D64" s="256" t="s">
        <v>619</v>
      </c>
      <c r="E64" s="257" t="s">
        <v>71</v>
      </c>
      <c r="F64" s="531">
        <v>936086</v>
      </c>
      <c r="G64" s="531"/>
      <c r="H64" s="531"/>
    </row>
    <row r="65" spans="1:8" ht="46.5" customHeight="1">
      <c r="A65" s="442" t="s">
        <v>327</v>
      </c>
      <c r="B65" s="325" t="s">
        <v>228</v>
      </c>
      <c r="C65" s="326" t="s">
        <v>62</v>
      </c>
      <c r="D65" s="313" t="s">
        <v>216</v>
      </c>
      <c r="E65" s="330"/>
      <c r="F65" s="543">
        <f>SUM(F66)</f>
        <v>7121</v>
      </c>
      <c r="G65" s="543">
        <f>SUM(G66)</f>
        <v>0</v>
      </c>
      <c r="H65" s="543">
        <f>SUM(H66)</f>
        <v>0</v>
      </c>
    </row>
    <row r="66" spans="1:8" ht="79.5" customHeight="1">
      <c r="A66" s="188" t="s">
        <v>69</v>
      </c>
      <c r="B66" s="262" t="s">
        <v>228</v>
      </c>
      <c r="C66" s="263" t="s">
        <v>62</v>
      </c>
      <c r="D66" s="261" t="s">
        <v>216</v>
      </c>
      <c r="E66" s="264" t="s">
        <v>64</v>
      </c>
      <c r="F66" s="531">
        <v>7121</v>
      </c>
      <c r="G66" s="531">
        <v>0</v>
      </c>
      <c r="H66" s="531">
        <v>0</v>
      </c>
    </row>
    <row r="67" spans="1:8" ht="95.25" customHeight="1">
      <c r="A67" s="340" t="s">
        <v>626</v>
      </c>
      <c r="B67" s="283" t="s">
        <v>107</v>
      </c>
      <c r="C67" s="284" t="s">
        <v>210</v>
      </c>
      <c r="D67" s="285" t="s">
        <v>211</v>
      </c>
      <c r="E67" s="332"/>
      <c r="F67" s="527">
        <f>F68</f>
        <v>30000</v>
      </c>
      <c r="G67" s="527">
        <f>G68</f>
        <v>30000</v>
      </c>
      <c r="H67" s="527">
        <f>H68</f>
        <v>30000</v>
      </c>
    </row>
    <row r="68" spans="1:8" ht="144" customHeight="1">
      <c r="A68" s="314" t="s">
        <v>620</v>
      </c>
      <c r="B68" s="339" t="s">
        <v>108</v>
      </c>
      <c r="C68" s="304" t="s">
        <v>210</v>
      </c>
      <c r="D68" s="305" t="s">
        <v>211</v>
      </c>
      <c r="E68" s="341"/>
      <c r="F68" s="545">
        <f>SUM(F69)</f>
        <v>30000</v>
      </c>
      <c r="G68" s="545">
        <f>SUM(G69)</f>
        <v>30000</v>
      </c>
      <c r="H68" s="545">
        <f>SUM(H69)</f>
        <v>30000</v>
      </c>
    </row>
    <row r="69" spans="1:8" ht="48.75" customHeight="1">
      <c r="A69" s="318" t="s">
        <v>229</v>
      </c>
      <c r="B69" s="308" t="s">
        <v>108</v>
      </c>
      <c r="C69" s="309" t="s">
        <v>62</v>
      </c>
      <c r="D69" s="310" t="s">
        <v>211</v>
      </c>
      <c r="E69" s="342"/>
      <c r="F69" s="528">
        <f>F71</f>
        <v>30000</v>
      </c>
      <c r="G69" s="528">
        <f>G71</f>
        <v>30000</v>
      </c>
      <c r="H69" s="528">
        <f>H71</f>
        <v>30000</v>
      </c>
    </row>
    <row r="70" spans="1:8" ht="48" customHeight="1">
      <c r="A70" s="373" t="s">
        <v>230</v>
      </c>
      <c r="B70" s="441" t="s">
        <v>108</v>
      </c>
      <c r="C70" s="374" t="s">
        <v>62</v>
      </c>
      <c r="D70" s="433" t="s">
        <v>231</v>
      </c>
      <c r="E70" s="436"/>
      <c r="F70" s="544">
        <f>SUM(F71)</f>
        <v>30000</v>
      </c>
      <c r="G70" s="544">
        <f>SUM(G71)</f>
        <v>30000</v>
      </c>
      <c r="H70" s="544">
        <f>SUM(H71)</f>
        <v>30000</v>
      </c>
    </row>
    <row r="71" spans="1:8" ht="33.6" customHeight="1">
      <c r="A71" s="611" t="s">
        <v>247</v>
      </c>
      <c r="B71" s="254" t="s">
        <v>108</v>
      </c>
      <c r="C71" s="255" t="s">
        <v>62</v>
      </c>
      <c r="D71" s="256" t="s">
        <v>231</v>
      </c>
      <c r="E71" s="266" t="s">
        <v>71</v>
      </c>
      <c r="F71" s="531">
        <v>30000</v>
      </c>
      <c r="G71" s="531">
        <v>30000</v>
      </c>
      <c r="H71" s="531">
        <v>30000</v>
      </c>
    </row>
    <row r="72" spans="1:8" ht="63.75" customHeight="1">
      <c r="A72" s="392" t="s">
        <v>542</v>
      </c>
      <c r="B72" s="283" t="s">
        <v>232</v>
      </c>
      <c r="C72" s="284" t="s">
        <v>210</v>
      </c>
      <c r="D72" s="285" t="s">
        <v>211</v>
      </c>
      <c r="E72" s="380"/>
      <c r="F72" s="381">
        <f>+F73</f>
        <v>1000</v>
      </c>
      <c r="G72" s="381">
        <f>+G73</f>
        <v>1000</v>
      </c>
      <c r="H72" s="381">
        <f>+H73</f>
        <v>1000</v>
      </c>
    </row>
    <row r="73" spans="1:8" ht="93.6">
      <c r="A73" s="821" t="s">
        <v>627</v>
      </c>
      <c r="B73" s="339" t="s">
        <v>233</v>
      </c>
      <c r="C73" s="304" t="s">
        <v>210</v>
      </c>
      <c r="D73" s="305" t="s">
        <v>211</v>
      </c>
      <c r="E73" s="341"/>
      <c r="F73" s="382">
        <f>F74</f>
        <v>1000</v>
      </c>
      <c r="G73" s="382">
        <f>G74</f>
        <v>1000</v>
      </c>
      <c r="H73" s="382">
        <f>H74</f>
        <v>1000</v>
      </c>
    </row>
    <row r="74" spans="1:8" ht="46.8">
      <c r="A74" s="686" t="s">
        <v>435</v>
      </c>
      <c r="B74" s="293" t="s">
        <v>233</v>
      </c>
      <c r="C74" s="294" t="s">
        <v>62</v>
      </c>
      <c r="D74" s="295" t="s">
        <v>211</v>
      </c>
      <c r="E74" s="687"/>
      <c r="F74" s="553">
        <f t="shared" ref="F74:H75" si="2">SUM(F75)</f>
        <v>1000</v>
      </c>
      <c r="G74" s="553">
        <f t="shared" si="2"/>
        <v>1000</v>
      </c>
      <c r="H74" s="553">
        <f t="shared" si="2"/>
        <v>1000</v>
      </c>
    </row>
    <row r="75" spans="1:8" s="279" customFormat="1" ht="46.8">
      <c r="A75" s="373" t="s">
        <v>234</v>
      </c>
      <c r="B75" s="644" t="s">
        <v>233</v>
      </c>
      <c r="C75" s="645" t="s">
        <v>62</v>
      </c>
      <c r="D75" s="646" t="s">
        <v>437</v>
      </c>
      <c r="E75" s="436"/>
      <c r="F75" s="544">
        <f t="shared" si="2"/>
        <v>1000</v>
      </c>
      <c r="G75" s="544">
        <f t="shared" si="2"/>
        <v>1000</v>
      </c>
      <c r="H75" s="544">
        <f t="shared" si="2"/>
        <v>1000</v>
      </c>
    </row>
    <row r="76" spans="1:8" ht="31.2">
      <c r="A76" s="684" t="s">
        <v>247</v>
      </c>
      <c r="B76" s="254" t="s">
        <v>233</v>
      </c>
      <c r="C76" s="255" t="s">
        <v>62</v>
      </c>
      <c r="D76" s="256" t="s">
        <v>437</v>
      </c>
      <c r="E76" s="266" t="s">
        <v>71</v>
      </c>
      <c r="F76" s="531">
        <v>1000</v>
      </c>
      <c r="G76" s="531">
        <v>1000</v>
      </c>
      <c r="H76" s="531">
        <v>1000</v>
      </c>
    </row>
    <row r="77" spans="1:8" ht="81" customHeight="1">
      <c r="A77" s="817" t="s">
        <v>528</v>
      </c>
      <c r="B77" s="753" t="s">
        <v>503</v>
      </c>
      <c r="C77" s="754" t="s">
        <v>210</v>
      </c>
      <c r="D77" s="755" t="s">
        <v>211</v>
      </c>
      <c r="E77" s="380"/>
      <c r="F77" s="685">
        <f>F78</f>
        <v>1999270</v>
      </c>
      <c r="G77" s="685">
        <f>G81</f>
        <v>0</v>
      </c>
      <c r="H77" s="685">
        <f>H81</f>
        <v>0</v>
      </c>
    </row>
    <row r="78" spans="1:8" ht="50.25" customHeight="1">
      <c r="A78" s="821" t="s">
        <v>628</v>
      </c>
      <c r="B78" s="339" t="s">
        <v>235</v>
      </c>
      <c r="C78" s="304" t="s">
        <v>210</v>
      </c>
      <c r="D78" s="305" t="s">
        <v>211</v>
      </c>
      <c r="E78" s="341"/>
      <c r="F78" s="545">
        <f>F81+F82</f>
        <v>1999270</v>
      </c>
      <c r="G78" s="545">
        <f>G81</f>
        <v>0</v>
      </c>
      <c r="H78" s="545">
        <f>H81</f>
        <v>0</v>
      </c>
    </row>
    <row r="79" spans="1:8" ht="66" customHeight="1">
      <c r="A79" s="816" t="s">
        <v>497</v>
      </c>
      <c r="B79" s="308" t="s">
        <v>235</v>
      </c>
      <c r="C79" s="309" t="s">
        <v>62</v>
      </c>
      <c r="D79" s="310" t="s">
        <v>211</v>
      </c>
      <c r="E79" s="342"/>
      <c r="F79" s="528">
        <f>F81+F82</f>
        <v>1999270</v>
      </c>
      <c r="G79" s="528">
        <f>G81</f>
        <v>0</v>
      </c>
      <c r="H79" s="528">
        <f>H81</f>
        <v>0</v>
      </c>
    </row>
    <row r="80" spans="1:8" ht="31.2">
      <c r="A80" s="373" t="s">
        <v>590</v>
      </c>
      <c r="B80" s="441" t="s">
        <v>235</v>
      </c>
      <c r="C80" s="374" t="s">
        <v>62</v>
      </c>
      <c r="D80" s="433" t="s">
        <v>596</v>
      </c>
      <c r="E80" s="436"/>
      <c r="F80" s="544">
        <f>F81</f>
        <v>1399489</v>
      </c>
      <c r="G80" s="544">
        <f>G81</f>
        <v>0</v>
      </c>
      <c r="H80" s="544">
        <f>H81</f>
        <v>0</v>
      </c>
    </row>
    <row r="81" spans="1:8" ht="31.2">
      <c r="A81" s="670" t="s">
        <v>247</v>
      </c>
      <c r="B81" s="254" t="s">
        <v>235</v>
      </c>
      <c r="C81" s="255" t="s">
        <v>62</v>
      </c>
      <c r="D81" s="256" t="s">
        <v>596</v>
      </c>
      <c r="E81" s="266" t="s">
        <v>71</v>
      </c>
      <c r="F81" s="531">
        <v>1399489</v>
      </c>
      <c r="G81" s="531"/>
      <c r="H81" s="531"/>
    </row>
    <row r="82" spans="1:8" ht="31.2">
      <c r="A82" s="819" t="s">
        <v>590</v>
      </c>
      <c r="B82" s="441" t="s">
        <v>235</v>
      </c>
      <c r="C82" s="374" t="s">
        <v>63</v>
      </c>
      <c r="D82" s="433" t="s">
        <v>597</v>
      </c>
      <c r="E82" s="436"/>
      <c r="F82" s="544">
        <f>F83</f>
        <v>599781</v>
      </c>
      <c r="G82" s="544">
        <f>G83</f>
        <v>0</v>
      </c>
      <c r="H82" s="544">
        <f>H83</f>
        <v>0</v>
      </c>
    </row>
    <row r="83" spans="1:8" ht="31.2">
      <c r="A83" s="670" t="s">
        <v>247</v>
      </c>
      <c r="B83" s="254" t="s">
        <v>235</v>
      </c>
      <c r="C83" s="255" t="s">
        <v>63</v>
      </c>
      <c r="D83" s="256" t="s">
        <v>597</v>
      </c>
      <c r="E83" s="266"/>
      <c r="F83" s="531">
        <v>599781</v>
      </c>
      <c r="G83" s="531"/>
      <c r="H83" s="531"/>
    </row>
    <row r="84" spans="1:8" ht="31.2">
      <c r="A84" s="443" t="s">
        <v>110</v>
      </c>
      <c r="B84" s="322" t="s">
        <v>236</v>
      </c>
      <c r="C84" s="323" t="s">
        <v>210</v>
      </c>
      <c r="D84" s="324" t="s">
        <v>211</v>
      </c>
      <c r="E84" s="327"/>
      <c r="F84" s="527">
        <f>SUM(F85)</f>
        <v>569776</v>
      </c>
      <c r="G84" s="527">
        <f t="shared" ref="G84:H86" si="3">SUM(G85)</f>
        <v>569776</v>
      </c>
      <c r="H84" s="527">
        <f t="shared" si="3"/>
        <v>569776</v>
      </c>
    </row>
    <row r="85" spans="1:8" ht="18.75" customHeight="1">
      <c r="A85" s="314" t="s">
        <v>112</v>
      </c>
      <c r="B85" s="315" t="s">
        <v>111</v>
      </c>
      <c r="C85" s="316" t="s">
        <v>210</v>
      </c>
      <c r="D85" s="317" t="s">
        <v>211</v>
      </c>
      <c r="E85" s="328"/>
      <c r="F85" s="545">
        <f>SUM(F86)</f>
        <v>569776</v>
      </c>
      <c r="G85" s="545">
        <f t="shared" si="3"/>
        <v>569776</v>
      </c>
      <c r="H85" s="545">
        <f t="shared" si="3"/>
        <v>569776</v>
      </c>
    </row>
    <row r="86" spans="1:8" ht="31.5" customHeight="1">
      <c r="A86" s="360" t="s">
        <v>101</v>
      </c>
      <c r="B86" s="357" t="s">
        <v>111</v>
      </c>
      <c r="C86" s="358" t="s">
        <v>210</v>
      </c>
      <c r="D86" s="359" t="s">
        <v>219</v>
      </c>
      <c r="E86" s="361"/>
      <c r="F86" s="544">
        <f>SUM(F87)</f>
        <v>569776</v>
      </c>
      <c r="G86" s="544">
        <f t="shared" si="3"/>
        <v>569776</v>
      </c>
      <c r="H86" s="544">
        <f t="shared" si="3"/>
        <v>569776</v>
      </c>
    </row>
    <row r="87" spans="1:8" ht="81" customHeight="1">
      <c r="A87" s="226" t="s">
        <v>69</v>
      </c>
      <c r="B87" s="262" t="s">
        <v>111</v>
      </c>
      <c r="C87" s="263" t="s">
        <v>210</v>
      </c>
      <c r="D87" s="261" t="s">
        <v>219</v>
      </c>
      <c r="E87" s="264" t="s">
        <v>64</v>
      </c>
      <c r="F87" s="582">
        <v>569776</v>
      </c>
      <c r="G87" s="582">
        <v>569776</v>
      </c>
      <c r="H87" s="582">
        <v>569776</v>
      </c>
    </row>
    <row r="88" spans="1:8" ht="33.75" customHeight="1">
      <c r="A88" s="340" t="s">
        <v>114</v>
      </c>
      <c r="B88" s="322" t="s">
        <v>113</v>
      </c>
      <c r="C88" s="323" t="s">
        <v>210</v>
      </c>
      <c r="D88" s="324" t="s">
        <v>211</v>
      </c>
      <c r="E88" s="327"/>
      <c r="F88" s="527">
        <f t="shared" ref="F88:H89" si="4">SUM(F89)</f>
        <v>1118012</v>
      </c>
      <c r="G88" s="527">
        <f t="shared" si="4"/>
        <v>1118012</v>
      </c>
      <c r="H88" s="527">
        <f t="shared" si="4"/>
        <v>1118012</v>
      </c>
    </row>
    <row r="89" spans="1:8" ht="31.2">
      <c r="A89" s="314" t="s">
        <v>116</v>
      </c>
      <c r="B89" s="315" t="s">
        <v>115</v>
      </c>
      <c r="C89" s="316" t="s">
        <v>210</v>
      </c>
      <c r="D89" s="317" t="s">
        <v>211</v>
      </c>
      <c r="E89" s="328"/>
      <c r="F89" s="545">
        <f t="shared" si="4"/>
        <v>1118012</v>
      </c>
      <c r="G89" s="545">
        <f t="shared" si="4"/>
        <v>1118012</v>
      </c>
      <c r="H89" s="545">
        <f t="shared" si="4"/>
        <v>1118012</v>
      </c>
    </row>
    <row r="90" spans="1:8" ht="31.2">
      <c r="A90" s="360" t="s">
        <v>101</v>
      </c>
      <c r="B90" s="357" t="s">
        <v>115</v>
      </c>
      <c r="C90" s="358" t="s">
        <v>210</v>
      </c>
      <c r="D90" s="359" t="s">
        <v>219</v>
      </c>
      <c r="E90" s="361"/>
      <c r="F90" s="544">
        <f>SUM(F91:F92)</f>
        <v>1118012</v>
      </c>
      <c r="G90" s="544">
        <f>SUM(G91:G92)</f>
        <v>1118012</v>
      </c>
      <c r="H90" s="544">
        <f>SUM(H91:H92)</f>
        <v>1118012</v>
      </c>
    </row>
    <row r="91" spans="1:8" ht="83.25" customHeight="1">
      <c r="A91" s="226" t="s">
        <v>69</v>
      </c>
      <c r="B91" s="262" t="s">
        <v>115</v>
      </c>
      <c r="C91" s="263" t="s">
        <v>210</v>
      </c>
      <c r="D91" s="261" t="s">
        <v>219</v>
      </c>
      <c r="E91" s="264" t="s">
        <v>64</v>
      </c>
      <c r="F91" s="582">
        <v>928386</v>
      </c>
      <c r="G91" s="791">
        <v>928386</v>
      </c>
      <c r="H91" s="791">
        <v>928386</v>
      </c>
    </row>
    <row r="92" spans="1:8" ht="19.5" customHeight="1">
      <c r="A92" s="226" t="s">
        <v>72</v>
      </c>
      <c r="B92" s="262" t="s">
        <v>115</v>
      </c>
      <c r="C92" s="263" t="s">
        <v>210</v>
      </c>
      <c r="D92" s="261" t="s">
        <v>219</v>
      </c>
      <c r="E92" s="264" t="s">
        <v>73</v>
      </c>
      <c r="F92" s="582">
        <v>189626</v>
      </c>
      <c r="G92" s="582">
        <v>189626</v>
      </c>
      <c r="H92" s="582">
        <v>189626</v>
      </c>
    </row>
    <row r="93" spans="1:8" ht="36.75" hidden="1" customHeight="1">
      <c r="A93" s="340" t="s">
        <v>237</v>
      </c>
      <c r="B93" s="322" t="s">
        <v>238</v>
      </c>
      <c r="C93" s="323" t="s">
        <v>210</v>
      </c>
      <c r="D93" s="324" t="s">
        <v>211</v>
      </c>
      <c r="E93" s="327"/>
      <c r="F93" s="527">
        <f>SUM(F94)</f>
        <v>0</v>
      </c>
      <c r="G93" s="527">
        <f t="shared" ref="G93:H95" si="5">SUM(G94)</f>
        <v>0</v>
      </c>
      <c r="H93" s="527">
        <f t="shared" si="5"/>
        <v>0</v>
      </c>
    </row>
    <row r="94" spans="1:8" ht="31.2" hidden="1">
      <c r="A94" s="314" t="s">
        <v>410</v>
      </c>
      <c r="B94" s="315" t="s">
        <v>411</v>
      </c>
      <c r="C94" s="316" t="s">
        <v>210</v>
      </c>
      <c r="D94" s="317" t="s">
        <v>211</v>
      </c>
      <c r="E94" s="328"/>
      <c r="F94" s="545">
        <f>SUM(F95)</f>
        <v>0</v>
      </c>
      <c r="G94" s="545">
        <f t="shared" si="5"/>
        <v>0</v>
      </c>
      <c r="H94" s="545">
        <f t="shared" si="5"/>
        <v>0</v>
      </c>
    </row>
    <row r="95" spans="1:8" ht="46.8" hidden="1">
      <c r="A95" s="312" t="s">
        <v>412</v>
      </c>
      <c r="B95" s="325" t="s">
        <v>411</v>
      </c>
      <c r="C95" s="326" t="s">
        <v>210</v>
      </c>
      <c r="D95" s="313" t="s">
        <v>416</v>
      </c>
      <c r="E95" s="330"/>
      <c r="F95" s="543">
        <f>SUM(F96)</f>
        <v>0</v>
      </c>
      <c r="G95" s="543">
        <f t="shared" si="5"/>
        <v>0</v>
      </c>
      <c r="H95" s="543">
        <f t="shared" si="5"/>
        <v>0</v>
      </c>
    </row>
    <row r="96" spans="1:8" ht="18" hidden="1" customHeight="1">
      <c r="A96" s="226" t="s">
        <v>217</v>
      </c>
      <c r="B96" s="262" t="s">
        <v>411</v>
      </c>
      <c r="C96" s="263" t="s">
        <v>210</v>
      </c>
      <c r="D96" s="261" t="s">
        <v>416</v>
      </c>
      <c r="E96" s="264" t="s">
        <v>218</v>
      </c>
      <c r="F96" s="778"/>
      <c r="G96" s="778">
        <v>0</v>
      </c>
      <c r="H96" s="778">
        <v>0</v>
      </c>
    </row>
    <row r="97" spans="1:8" ht="35.25" customHeight="1">
      <c r="A97" s="340" t="s">
        <v>118</v>
      </c>
      <c r="B97" s="322" t="s">
        <v>117</v>
      </c>
      <c r="C97" s="323" t="s">
        <v>210</v>
      </c>
      <c r="D97" s="324" t="s">
        <v>211</v>
      </c>
      <c r="E97" s="327"/>
      <c r="F97" s="527">
        <f t="shared" ref="F97:H98" si="6">SUM(F98)</f>
        <v>11000</v>
      </c>
      <c r="G97" s="527">
        <f t="shared" si="6"/>
        <v>11000</v>
      </c>
      <c r="H97" s="527">
        <f t="shared" si="6"/>
        <v>11000</v>
      </c>
    </row>
    <row r="98" spans="1:8" ht="33.75" customHeight="1">
      <c r="A98" s="314" t="s">
        <v>525</v>
      </c>
      <c r="B98" s="315" t="s">
        <v>119</v>
      </c>
      <c r="C98" s="316" t="s">
        <v>210</v>
      </c>
      <c r="D98" s="317" t="s">
        <v>211</v>
      </c>
      <c r="E98" s="328"/>
      <c r="F98" s="545">
        <f t="shared" si="6"/>
        <v>11000</v>
      </c>
      <c r="G98" s="545">
        <f t="shared" si="6"/>
        <v>11000</v>
      </c>
      <c r="H98" s="545">
        <f t="shared" si="6"/>
        <v>11000</v>
      </c>
    </row>
    <row r="99" spans="1:8" ht="31.2">
      <c r="A99" s="360" t="s">
        <v>120</v>
      </c>
      <c r="B99" s="357" t="s">
        <v>119</v>
      </c>
      <c r="C99" s="358" t="s">
        <v>210</v>
      </c>
      <c r="D99" s="359" t="s">
        <v>239</v>
      </c>
      <c r="E99" s="361"/>
      <c r="F99" s="544">
        <f>SUM(F100:F101)</f>
        <v>11000</v>
      </c>
      <c r="G99" s="544">
        <f>SUM(G100:G101)</f>
        <v>11000</v>
      </c>
      <c r="H99" s="544">
        <f>SUM(H100:H101)</f>
        <v>11000</v>
      </c>
    </row>
    <row r="100" spans="1:8" ht="31.2">
      <c r="A100" s="30" t="s">
        <v>247</v>
      </c>
      <c r="B100" s="262" t="s">
        <v>119</v>
      </c>
      <c r="C100" s="263" t="s">
        <v>210</v>
      </c>
      <c r="D100" s="261" t="s">
        <v>239</v>
      </c>
      <c r="E100" s="264" t="s">
        <v>71</v>
      </c>
      <c r="F100" s="531">
        <v>7800</v>
      </c>
      <c r="G100" s="531">
        <v>7800</v>
      </c>
      <c r="H100" s="531">
        <v>7800</v>
      </c>
    </row>
    <row r="101" spans="1:8" ht="19.5" customHeight="1">
      <c r="A101" s="226" t="s">
        <v>72</v>
      </c>
      <c r="B101" s="262" t="s">
        <v>119</v>
      </c>
      <c r="C101" s="263" t="s">
        <v>210</v>
      </c>
      <c r="D101" s="261" t="s">
        <v>239</v>
      </c>
      <c r="E101" s="264" t="s">
        <v>73</v>
      </c>
      <c r="F101" s="187">
        <v>3200</v>
      </c>
      <c r="G101" s="187">
        <v>3200</v>
      </c>
      <c r="H101" s="187">
        <v>3200</v>
      </c>
    </row>
    <row r="102" spans="1:8" ht="33.75" customHeight="1">
      <c r="A102" s="343" t="s">
        <v>122</v>
      </c>
      <c r="B102" s="322" t="s">
        <v>121</v>
      </c>
      <c r="C102" s="323" t="s">
        <v>210</v>
      </c>
      <c r="D102" s="324" t="s">
        <v>211</v>
      </c>
      <c r="E102" s="327"/>
      <c r="F102" s="527">
        <f xml:space="preserve"> F103</f>
        <v>1349566</v>
      </c>
      <c r="G102" s="527">
        <f xml:space="preserve"> G103</f>
        <v>560404</v>
      </c>
      <c r="H102" s="527">
        <f xml:space="preserve"> H103</f>
        <v>1075360</v>
      </c>
    </row>
    <row r="103" spans="1:8" ht="18" customHeight="1">
      <c r="A103" s="344" t="s">
        <v>124</v>
      </c>
      <c r="B103" s="345" t="s">
        <v>123</v>
      </c>
      <c r="C103" s="346" t="s">
        <v>210</v>
      </c>
      <c r="D103" s="347" t="s">
        <v>211</v>
      </c>
      <c r="E103" s="348"/>
      <c r="F103" s="550">
        <f>SUM(F104+F106+F108)</f>
        <v>1349566</v>
      </c>
      <c r="G103" s="550">
        <f>SUM(G104+G106+G108)</f>
        <v>560404</v>
      </c>
      <c r="H103" s="550">
        <f>SUM(H104+H106+H108)</f>
        <v>1075360</v>
      </c>
    </row>
    <row r="104" spans="1:8" ht="31.5" customHeight="1">
      <c r="A104" s="373" t="s">
        <v>125</v>
      </c>
      <c r="B104" s="357" t="s">
        <v>123</v>
      </c>
      <c r="C104" s="358" t="s">
        <v>210</v>
      </c>
      <c r="D104" s="359" t="s">
        <v>240</v>
      </c>
      <c r="E104" s="361"/>
      <c r="F104" s="544">
        <f>F105</f>
        <v>162625</v>
      </c>
      <c r="G104" s="544">
        <f>G105</f>
        <v>177537</v>
      </c>
      <c r="H104" s="544">
        <f>H105</f>
        <v>183781</v>
      </c>
    </row>
    <row r="105" spans="1:8" ht="78" customHeight="1">
      <c r="A105" s="226" t="s">
        <v>69</v>
      </c>
      <c r="B105" s="262" t="s">
        <v>123</v>
      </c>
      <c r="C105" s="263" t="s">
        <v>210</v>
      </c>
      <c r="D105" s="261" t="s">
        <v>240</v>
      </c>
      <c r="E105" s="264" t="s">
        <v>64</v>
      </c>
      <c r="F105" s="531">
        <v>162625</v>
      </c>
      <c r="G105" s="531">
        <v>177537</v>
      </c>
      <c r="H105" s="531">
        <v>183781</v>
      </c>
    </row>
    <row r="106" spans="1:8" ht="31.2">
      <c r="A106" s="373" t="s">
        <v>175</v>
      </c>
      <c r="B106" s="357" t="s">
        <v>123</v>
      </c>
      <c r="C106" s="358" t="s">
        <v>210</v>
      </c>
      <c r="D106" s="359" t="s">
        <v>241</v>
      </c>
      <c r="E106" s="361"/>
      <c r="F106" s="544">
        <f>SUM(F107)</f>
        <v>19000</v>
      </c>
      <c r="G106" s="544">
        <f>SUM(G107)</f>
        <v>19000</v>
      </c>
      <c r="H106" s="544">
        <f>SUM(H107)</f>
        <v>19000</v>
      </c>
    </row>
    <row r="107" spans="1:8" ht="32.25" customHeight="1">
      <c r="A107" s="30" t="s">
        <v>247</v>
      </c>
      <c r="B107" s="262" t="s">
        <v>123</v>
      </c>
      <c r="C107" s="263" t="s">
        <v>210</v>
      </c>
      <c r="D107" s="261" t="s">
        <v>241</v>
      </c>
      <c r="E107" s="264" t="s">
        <v>71</v>
      </c>
      <c r="F107" s="531">
        <v>19000</v>
      </c>
      <c r="G107" s="531">
        <v>19000</v>
      </c>
      <c r="H107" s="531">
        <v>19000</v>
      </c>
    </row>
    <row r="108" spans="1:8" ht="31.2">
      <c r="A108" s="647" t="s">
        <v>93</v>
      </c>
      <c r="B108" s="325" t="s">
        <v>123</v>
      </c>
      <c r="C108" s="326" t="s">
        <v>210</v>
      </c>
      <c r="D108" s="313" t="s">
        <v>326</v>
      </c>
      <c r="E108" s="330"/>
      <c r="F108" s="543">
        <f>F109</f>
        <v>1167941</v>
      </c>
      <c r="G108" s="543">
        <f>G109</f>
        <v>363867</v>
      </c>
      <c r="H108" s="543">
        <f>H109</f>
        <v>872579</v>
      </c>
    </row>
    <row r="109" spans="1:8" ht="21.75" customHeight="1">
      <c r="A109" s="225" t="s">
        <v>94</v>
      </c>
      <c r="B109" s="262" t="s">
        <v>123</v>
      </c>
      <c r="C109" s="263" t="s">
        <v>210</v>
      </c>
      <c r="D109" s="261" t="s">
        <v>220</v>
      </c>
      <c r="E109" s="264" t="s">
        <v>95</v>
      </c>
      <c r="F109" s="531">
        <v>1167941</v>
      </c>
      <c r="G109" s="363">
        <v>363867</v>
      </c>
      <c r="H109" s="363">
        <v>872579</v>
      </c>
    </row>
    <row r="110" spans="1:8" ht="19.5" customHeight="1">
      <c r="A110" s="721" t="s">
        <v>461</v>
      </c>
      <c r="B110" s="322" t="s">
        <v>464</v>
      </c>
      <c r="C110" s="323" t="s">
        <v>210</v>
      </c>
      <c r="D110" s="324" t="s">
        <v>211</v>
      </c>
      <c r="E110" s="327"/>
      <c r="F110" s="527">
        <f>F113</f>
        <v>2000</v>
      </c>
      <c r="G110" s="527">
        <f>G113</f>
        <v>2000</v>
      </c>
      <c r="H110" s="527">
        <f>H113</f>
        <v>2000</v>
      </c>
    </row>
    <row r="111" spans="1:8" ht="21" customHeight="1">
      <c r="A111" s="734" t="s">
        <v>462</v>
      </c>
      <c r="B111" s="315" t="s">
        <v>465</v>
      </c>
      <c r="C111" s="316" t="s">
        <v>210</v>
      </c>
      <c r="D111" s="317" t="s">
        <v>211</v>
      </c>
      <c r="E111" s="328"/>
      <c r="F111" s="545">
        <f>F113</f>
        <v>2000</v>
      </c>
      <c r="G111" s="545">
        <f>G113</f>
        <v>2000</v>
      </c>
      <c r="H111" s="545">
        <f>H113</f>
        <v>2000</v>
      </c>
    </row>
    <row r="112" spans="1:8" ht="19.5" customHeight="1">
      <c r="A112" s="733" t="s">
        <v>463</v>
      </c>
      <c r="B112" s="325" t="s">
        <v>465</v>
      </c>
      <c r="C112" s="326" t="s">
        <v>210</v>
      </c>
      <c r="D112" s="313" t="s">
        <v>467</v>
      </c>
      <c r="E112" s="330"/>
      <c r="F112" s="543">
        <f>F113</f>
        <v>2000</v>
      </c>
      <c r="G112" s="543">
        <f>G113</f>
        <v>2000</v>
      </c>
      <c r="H112" s="543">
        <f>H113</f>
        <v>2000</v>
      </c>
    </row>
    <row r="113" spans="1:8" ht="18.75" customHeight="1">
      <c r="A113" s="711" t="s">
        <v>72</v>
      </c>
      <c r="B113" s="262" t="s">
        <v>465</v>
      </c>
      <c r="C113" s="263" t="s">
        <v>210</v>
      </c>
      <c r="D113" s="261" t="s">
        <v>467</v>
      </c>
      <c r="E113" s="264" t="s">
        <v>73</v>
      </c>
      <c r="F113" s="531">
        <v>2000</v>
      </c>
      <c r="G113" s="531">
        <v>2000</v>
      </c>
      <c r="H113" s="531">
        <v>2000</v>
      </c>
    </row>
    <row r="114" spans="1:8" ht="33" hidden="1" customHeight="1">
      <c r="A114" s="340" t="s">
        <v>206</v>
      </c>
      <c r="B114" s="322" t="s">
        <v>242</v>
      </c>
      <c r="C114" s="323" t="s">
        <v>210</v>
      </c>
      <c r="D114" s="324" t="s">
        <v>211</v>
      </c>
      <c r="E114" s="327"/>
      <c r="F114" s="527">
        <f t="shared" ref="F114:H115" si="7">SUM(F115)</f>
        <v>0</v>
      </c>
      <c r="G114" s="527">
        <f t="shared" si="7"/>
        <v>0</v>
      </c>
      <c r="H114" s="527">
        <f t="shared" si="7"/>
        <v>0</v>
      </c>
    </row>
    <row r="115" spans="1:8" ht="46.8" hidden="1">
      <c r="A115" s="314" t="s">
        <v>207</v>
      </c>
      <c r="B115" s="315" t="s">
        <v>208</v>
      </c>
      <c r="C115" s="316" t="s">
        <v>210</v>
      </c>
      <c r="D115" s="317" t="s">
        <v>211</v>
      </c>
      <c r="E115" s="328"/>
      <c r="F115" s="545">
        <f t="shared" si="7"/>
        <v>0</v>
      </c>
      <c r="G115" s="545">
        <f t="shared" si="7"/>
        <v>0</v>
      </c>
      <c r="H115" s="545">
        <f t="shared" si="7"/>
        <v>0</v>
      </c>
    </row>
    <row r="116" spans="1:8" ht="31.2" hidden="1">
      <c r="A116" s="312" t="s">
        <v>100</v>
      </c>
      <c r="B116" s="325" t="s">
        <v>208</v>
      </c>
      <c r="C116" s="326" t="s">
        <v>210</v>
      </c>
      <c r="D116" s="313" t="s">
        <v>213</v>
      </c>
      <c r="E116" s="330"/>
      <c r="F116" s="543">
        <f>F117+F118+F119</f>
        <v>0</v>
      </c>
      <c r="G116" s="543">
        <f>G117+G118+G119</f>
        <v>0</v>
      </c>
      <c r="H116" s="543">
        <f>H117+H118+H119</f>
        <v>0</v>
      </c>
    </row>
    <row r="117" spans="1:8" ht="80.25" hidden="1" customHeight="1">
      <c r="A117" s="226" t="s">
        <v>69</v>
      </c>
      <c r="B117" s="262" t="s">
        <v>208</v>
      </c>
      <c r="C117" s="263" t="s">
        <v>210</v>
      </c>
      <c r="D117" s="261" t="s">
        <v>213</v>
      </c>
      <c r="E117" s="264" t="s">
        <v>64</v>
      </c>
      <c r="F117" s="187"/>
      <c r="G117" s="792"/>
      <c r="H117" s="792"/>
    </row>
    <row r="118" spans="1:8" ht="31.5" hidden="1" customHeight="1">
      <c r="A118" s="30" t="s">
        <v>247</v>
      </c>
      <c r="B118" s="262" t="s">
        <v>208</v>
      </c>
      <c r="C118" s="263" t="s">
        <v>210</v>
      </c>
      <c r="D118" s="261" t="s">
        <v>213</v>
      </c>
      <c r="E118" s="264" t="s">
        <v>71</v>
      </c>
      <c r="F118" s="187"/>
      <c r="G118" s="187"/>
      <c r="H118" s="187"/>
    </row>
    <row r="119" spans="1:8" ht="16.5" hidden="1" customHeight="1">
      <c r="A119" s="226" t="s">
        <v>72</v>
      </c>
      <c r="B119" s="262" t="s">
        <v>208</v>
      </c>
      <c r="C119" s="263" t="s">
        <v>210</v>
      </c>
      <c r="D119" s="261" t="s">
        <v>213</v>
      </c>
      <c r="E119" s="264" t="s">
        <v>73</v>
      </c>
      <c r="F119" s="187"/>
      <c r="G119" s="187"/>
      <c r="H119" s="187"/>
    </row>
    <row r="120" spans="1:8" ht="15.6">
      <c r="A120" s="851" t="s">
        <v>291</v>
      </c>
      <c r="B120" s="851"/>
      <c r="C120" s="851"/>
      <c r="D120" s="851"/>
      <c r="E120" s="851"/>
      <c r="F120" s="787"/>
      <c r="G120" s="820">
        <v>110898</v>
      </c>
      <c r="H120" s="820">
        <v>247232</v>
      </c>
    </row>
  </sheetData>
  <mergeCells count="18">
    <mergeCell ref="B1:G1"/>
    <mergeCell ref="A5:G5"/>
    <mergeCell ref="A9:G9"/>
    <mergeCell ref="A10:G10"/>
    <mergeCell ref="B13:D13"/>
    <mergeCell ref="A2:G2"/>
    <mergeCell ref="A4:G4"/>
    <mergeCell ref="A120:E120"/>
    <mergeCell ref="B47:D47"/>
    <mergeCell ref="A3:G3"/>
    <mergeCell ref="B25:D25"/>
    <mergeCell ref="A8:G8"/>
    <mergeCell ref="A6:G6"/>
    <mergeCell ref="A7:G7"/>
    <mergeCell ref="A11:G11"/>
    <mergeCell ref="B52:D52"/>
    <mergeCell ref="B53:D53"/>
    <mergeCell ref="B46:D46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SheetLayoutView="100" workbookViewId="0">
      <selection activeCell="D1" sqref="D1:G1"/>
    </sheetView>
  </sheetViews>
  <sheetFormatPr defaultRowHeight="14.4"/>
  <cols>
    <col min="1" max="1" width="5.109375" customWidth="1"/>
    <col min="2" max="2" width="6.5546875" customWidth="1"/>
    <col min="3" max="3" width="51.109375" customWidth="1"/>
    <col min="4" max="4" width="21.5546875" customWidth="1"/>
    <col min="5" max="5" width="17.33203125" customWidth="1"/>
    <col min="7" max="7" width="10.109375" customWidth="1"/>
  </cols>
  <sheetData>
    <row r="1" spans="1:14" ht="91.5" customHeight="1">
      <c r="C1" s="271"/>
      <c r="D1" s="878" t="s">
        <v>634</v>
      </c>
      <c r="E1" s="878"/>
      <c r="F1" s="878"/>
      <c r="G1" s="878"/>
      <c r="H1" s="488"/>
    </row>
    <row r="3" spans="1:14" ht="20.399999999999999">
      <c r="A3" s="877" t="s">
        <v>370</v>
      </c>
      <c r="B3" s="877"/>
      <c r="C3" s="877"/>
      <c r="D3" s="877"/>
      <c r="E3" s="877"/>
      <c r="F3" s="877"/>
    </row>
    <row r="4" spans="1:14" ht="17.399999999999999">
      <c r="A4" s="876" t="s">
        <v>371</v>
      </c>
      <c r="B4" s="876"/>
      <c r="C4" s="876"/>
      <c r="D4" s="876"/>
      <c r="E4" s="876"/>
      <c r="F4" s="876"/>
      <c r="G4" s="490"/>
      <c r="H4" s="490"/>
      <c r="I4" s="490"/>
      <c r="J4" s="489"/>
      <c r="K4" s="489"/>
      <c r="L4" s="489"/>
      <c r="M4" s="489"/>
      <c r="N4" s="489"/>
    </row>
    <row r="5" spans="1:14" ht="17.399999999999999">
      <c r="A5" s="876" t="s">
        <v>598</v>
      </c>
      <c r="B5" s="876"/>
      <c r="C5" s="876"/>
      <c r="D5" s="876"/>
      <c r="E5" s="876"/>
      <c r="F5" s="876"/>
      <c r="G5" s="491"/>
      <c r="H5" s="491"/>
      <c r="I5" s="491"/>
      <c r="J5" s="491"/>
      <c r="K5" s="491"/>
      <c r="L5" s="489"/>
      <c r="M5" s="489"/>
      <c r="N5" s="489"/>
    </row>
    <row r="6" spans="1:14" ht="17.399999999999999">
      <c r="A6" s="489"/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89"/>
      <c r="M6" s="489"/>
      <c r="N6" s="489"/>
    </row>
    <row r="7" spans="1:14" ht="18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92"/>
      <c r="L7" s="489"/>
      <c r="M7" s="489"/>
      <c r="N7" s="489"/>
    </row>
    <row r="8" spans="1:14" ht="18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92"/>
      <c r="L8" s="489"/>
      <c r="M8" s="489"/>
      <c r="N8" s="489"/>
    </row>
    <row r="9" spans="1:14" ht="97.5" customHeight="1">
      <c r="A9" s="489"/>
      <c r="B9" s="493" t="s">
        <v>17</v>
      </c>
      <c r="C9" s="494" t="s">
        <v>372</v>
      </c>
      <c r="D9" s="811" t="s">
        <v>510</v>
      </c>
      <c r="E9" s="495" t="s">
        <v>373</v>
      </c>
      <c r="F9" s="492"/>
      <c r="G9" s="492"/>
      <c r="H9" s="492"/>
      <c r="I9" s="492"/>
      <c r="J9" s="492"/>
      <c r="K9" s="492"/>
      <c r="L9" s="489"/>
      <c r="M9" s="489"/>
      <c r="N9" s="489"/>
    </row>
    <row r="10" spans="1:14" ht="18">
      <c r="A10" s="489"/>
      <c r="B10" s="496" t="s">
        <v>374</v>
      </c>
      <c r="C10" s="497" t="s">
        <v>18</v>
      </c>
      <c r="D10" s="498"/>
      <c r="E10" s="499"/>
      <c r="F10" s="492"/>
      <c r="G10" s="492"/>
      <c r="H10" s="492"/>
      <c r="I10" s="492"/>
      <c r="J10" s="492"/>
      <c r="K10" s="492"/>
      <c r="L10" s="489"/>
      <c r="M10" s="489"/>
      <c r="N10" s="489"/>
    </row>
    <row r="11" spans="1:14" ht="48.75" customHeight="1">
      <c r="A11" s="489"/>
      <c r="B11" s="500" t="s">
        <v>375</v>
      </c>
      <c r="C11" s="188" t="s">
        <v>376</v>
      </c>
      <c r="D11" s="501">
        <v>420629</v>
      </c>
      <c r="E11" s="707"/>
      <c r="F11" s="492"/>
      <c r="G11" s="492"/>
      <c r="H11" s="492"/>
      <c r="I11" s="492"/>
      <c r="J11" s="492"/>
      <c r="K11" s="492"/>
      <c r="L11" s="489"/>
      <c r="M11" s="489"/>
      <c r="N11" s="489"/>
    </row>
    <row r="12" spans="1:14" ht="33.75" customHeight="1">
      <c r="A12" s="489"/>
      <c r="B12" s="500"/>
      <c r="C12" s="188" t="s">
        <v>377</v>
      </c>
      <c r="D12" s="502">
        <v>420629</v>
      </c>
      <c r="E12" s="707">
        <v>46381</v>
      </c>
      <c r="F12" s="492"/>
      <c r="G12" s="492"/>
      <c r="H12" s="492"/>
      <c r="I12" s="492"/>
      <c r="J12" s="492"/>
      <c r="K12" s="492"/>
      <c r="L12" s="489"/>
      <c r="M12" s="489"/>
      <c r="N12" s="489"/>
    </row>
    <row r="13" spans="1:14" ht="32.25" customHeight="1">
      <c r="A13" s="489"/>
      <c r="B13" s="500" t="s">
        <v>378</v>
      </c>
      <c r="C13" s="188" t="s">
        <v>379</v>
      </c>
      <c r="D13" s="502"/>
      <c r="E13" s="503"/>
      <c r="F13" s="492"/>
      <c r="G13" s="492"/>
      <c r="H13" s="492"/>
      <c r="I13" s="492"/>
      <c r="J13" s="492"/>
      <c r="K13" s="492"/>
      <c r="L13" s="489"/>
      <c r="M13" s="489"/>
      <c r="N13" s="489"/>
    </row>
    <row r="14" spans="1:14" ht="18">
      <c r="A14" s="489"/>
      <c r="B14" s="504"/>
      <c r="C14" s="505" t="s">
        <v>21</v>
      </c>
      <c r="D14" s="506">
        <f>D10+D11+D13</f>
        <v>420629</v>
      </c>
      <c r="E14" s="499"/>
      <c r="F14" s="492"/>
      <c r="G14" s="492"/>
      <c r="H14" s="492"/>
      <c r="I14" s="492"/>
      <c r="J14" s="492"/>
      <c r="K14" s="492"/>
      <c r="L14" s="489"/>
      <c r="M14" s="489"/>
      <c r="N14" s="489"/>
    </row>
    <row r="15" spans="1:14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92"/>
      <c r="L15" s="489"/>
      <c r="M15" s="489"/>
      <c r="N15" s="489"/>
    </row>
    <row r="16" spans="1:14" ht="18">
      <c r="A16" s="489"/>
      <c r="B16" s="489"/>
      <c r="C16" s="492"/>
      <c r="D16" s="492"/>
      <c r="E16" s="492"/>
      <c r="F16" s="492"/>
      <c r="G16" s="492"/>
      <c r="H16" s="492"/>
      <c r="I16" s="492"/>
      <c r="J16" s="492"/>
      <c r="K16" s="492"/>
      <c r="L16" s="489"/>
      <c r="M16" s="489"/>
      <c r="N16" s="489"/>
    </row>
    <row r="17" spans="1:14" ht="18">
      <c r="A17" s="489"/>
      <c r="B17" s="489"/>
      <c r="C17" s="492" t="s">
        <v>22</v>
      </c>
      <c r="D17" s="492"/>
      <c r="E17" s="492"/>
      <c r="F17" s="492"/>
      <c r="G17" s="492"/>
      <c r="H17" s="492"/>
      <c r="I17" s="492"/>
      <c r="J17" s="492"/>
      <c r="K17" s="492"/>
      <c r="L17" s="489"/>
      <c r="M17" s="489"/>
      <c r="N17" s="489"/>
    </row>
    <row r="18" spans="1:14" ht="18">
      <c r="A18" s="489"/>
      <c r="B18" s="489"/>
      <c r="C18" s="492"/>
      <c r="D18" s="492"/>
      <c r="E18" s="492"/>
      <c r="F18" s="492"/>
      <c r="G18" s="492"/>
      <c r="H18" s="492"/>
      <c r="I18" s="492"/>
      <c r="J18" s="492"/>
      <c r="K18" s="492"/>
      <c r="L18" s="489"/>
      <c r="M18" s="489"/>
      <c r="N18" s="489"/>
    </row>
    <row r="19" spans="1:14" ht="94.5" customHeight="1">
      <c r="A19" s="489"/>
      <c r="B19" s="493" t="s">
        <v>17</v>
      </c>
      <c r="C19" s="494" t="s">
        <v>372</v>
      </c>
      <c r="D19" s="881" t="s">
        <v>599</v>
      </c>
      <c r="E19" s="881"/>
      <c r="F19" s="492"/>
      <c r="G19" s="492"/>
      <c r="H19" s="492"/>
      <c r="I19" s="492"/>
      <c r="J19" s="492"/>
      <c r="K19" s="492"/>
      <c r="L19" s="489"/>
      <c r="M19" s="489"/>
      <c r="N19" s="489"/>
    </row>
    <row r="20" spans="1:14" ht="18">
      <c r="A20" s="489"/>
      <c r="B20" s="496" t="s">
        <v>374</v>
      </c>
      <c r="C20" s="497" t="s">
        <v>18</v>
      </c>
      <c r="D20" s="882"/>
      <c r="E20" s="882"/>
      <c r="F20" s="492"/>
      <c r="G20" s="492"/>
      <c r="H20" s="492"/>
      <c r="I20" s="492"/>
      <c r="J20" s="492"/>
      <c r="K20" s="492"/>
      <c r="L20" s="489"/>
      <c r="M20" s="489"/>
      <c r="N20" s="489"/>
    </row>
    <row r="21" spans="1:14" ht="45.75" customHeight="1">
      <c r="A21" s="489"/>
      <c r="B21" s="500" t="s">
        <v>375</v>
      </c>
      <c r="C21" s="188" t="s">
        <v>376</v>
      </c>
      <c r="D21" s="883"/>
      <c r="E21" s="884"/>
      <c r="F21" s="492"/>
      <c r="G21" s="492"/>
      <c r="H21" s="492"/>
      <c r="I21" s="492"/>
      <c r="J21" s="492"/>
      <c r="K21" s="492"/>
      <c r="L21" s="489"/>
      <c r="M21" s="489"/>
      <c r="N21" s="489"/>
    </row>
    <row r="22" spans="1:14" ht="34.5" customHeight="1">
      <c r="A22" s="489"/>
      <c r="B22" s="500"/>
      <c r="C22" s="188" t="s">
        <v>377</v>
      </c>
      <c r="D22" s="883"/>
      <c r="E22" s="884"/>
      <c r="F22" s="492"/>
      <c r="G22" s="492"/>
      <c r="H22" s="492"/>
      <c r="I22" s="492"/>
      <c r="J22" s="492"/>
      <c r="K22" s="492"/>
      <c r="L22" s="489"/>
      <c r="M22" s="489"/>
      <c r="N22" s="489"/>
    </row>
    <row r="23" spans="1:14" ht="18">
      <c r="A23" s="489"/>
      <c r="B23" s="500" t="s">
        <v>378</v>
      </c>
      <c r="C23" s="188" t="s">
        <v>20</v>
      </c>
      <c r="D23" s="883"/>
      <c r="E23" s="884"/>
      <c r="F23" s="492"/>
      <c r="G23" s="492"/>
      <c r="H23" s="492"/>
      <c r="I23" s="492"/>
      <c r="J23" s="492"/>
      <c r="K23" s="492"/>
      <c r="L23" s="489"/>
      <c r="M23" s="489"/>
      <c r="N23" s="489"/>
    </row>
    <row r="24" spans="1:14" ht="18">
      <c r="A24" s="489"/>
      <c r="B24" s="504"/>
      <c r="C24" s="505" t="s">
        <v>21</v>
      </c>
      <c r="D24" s="879">
        <v>0</v>
      </c>
      <c r="E24" s="880"/>
      <c r="F24" s="492"/>
      <c r="G24" s="492"/>
      <c r="H24" s="492"/>
      <c r="I24" s="492"/>
      <c r="J24" s="492"/>
      <c r="K24" s="492"/>
      <c r="L24" s="489"/>
      <c r="M24" s="489"/>
      <c r="N24" s="489"/>
    </row>
    <row r="25" spans="1:14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92"/>
      <c r="L25" s="489"/>
      <c r="M25" s="489"/>
      <c r="N25" s="489"/>
    </row>
    <row r="26" spans="1:14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92"/>
      <c r="L26" s="489"/>
      <c r="M26" s="489"/>
      <c r="N26" s="489"/>
    </row>
    <row r="27" spans="1:14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92"/>
      <c r="L27" s="489"/>
      <c r="M27" s="489"/>
      <c r="N27" s="489"/>
    </row>
    <row r="28" spans="1:14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92"/>
      <c r="L28" s="489"/>
      <c r="M28" s="489"/>
      <c r="N28" s="489"/>
    </row>
    <row r="29" spans="1:14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92"/>
      <c r="L29" s="489"/>
      <c r="M29" s="489"/>
      <c r="N29" s="489"/>
    </row>
    <row r="30" spans="1:14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92"/>
      <c r="L30" s="489"/>
      <c r="M30" s="489"/>
      <c r="N30" s="489"/>
    </row>
    <row r="31" spans="1:14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92"/>
      <c r="L31" s="489"/>
      <c r="M31" s="489"/>
      <c r="N31" s="489"/>
    </row>
    <row r="32" spans="1:14" ht="18">
      <c r="A32" s="489"/>
      <c r="B32" s="489"/>
      <c r="C32" s="492"/>
      <c r="D32" s="492"/>
      <c r="E32" s="492"/>
      <c r="F32" s="492"/>
      <c r="G32" s="492"/>
      <c r="H32" s="492"/>
      <c r="I32" s="492"/>
      <c r="J32" s="492"/>
      <c r="K32" s="492"/>
      <c r="L32" s="489"/>
      <c r="M32" s="489"/>
      <c r="N32" s="489"/>
    </row>
    <row r="33" spans="1:14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</row>
    <row r="34" spans="1:14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  <c r="N34" s="489"/>
    </row>
    <row r="35" spans="1:14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  <c r="N35" s="489"/>
    </row>
    <row r="36" spans="1:14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489"/>
      <c r="M36" s="489"/>
      <c r="N36" s="489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E9" sqref="E9"/>
    </sheetView>
  </sheetViews>
  <sheetFormatPr defaultRowHeight="14.4"/>
  <cols>
    <col min="1" max="1" width="1" customWidth="1"/>
    <col min="2" max="2" width="5.33203125" customWidth="1"/>
    <col min="3" max="3" width="51.5546875" customWidth="1"/>
    <col min="4" max="4" width="17.5546875" customWidth="1"/>
    <col min="5" max="5" width="17.109375" customWidth="1"/>
    <col min="6" max="6" width="18.33203125" customWidth="1"/>
    <col min="7" max="7" width="16.6640625" customWidth="1"/>
    <col min="9" max="9" width="1.109375" customWidth="1"/>
    <col min="10" max="17" width="9.109375" hidden="1" customWidth="1"/>
  </cols>
  <sheetData>
    <row r="1" spans="1:13" ht="99.75" customHeight="1">
      <c r="C1" s="448"/>
      <c r="D1" s="448"/>
      <c r="E1" s="887" t="s">
        <v>635</v>
      </c>
      <c r="F1" s="887"/>
      <c r="G1" s="887"/>
    </row>
    <row r="2" spans="1:13" ht="20.399999999999999">
      <c r="A2" s="877" t="s">
        <v>370</v>
      </c>
      <c r="B2" s="877"/>
      <c r="C2" s="877"/>
      <c r="D2" s="877"/>
      <c r="E2" s="877"/>
      <c r="F2" s="877"/>
    </row>
    <row r="3" spans="1:13" ht="18" customHeight="1">
      <c r="A3" s="876" t="s">
        <v>371</v>
      </c>
      <c r="B3" s="876"/>
      <c r="C3" s="876"/>
      <c r="D3" s="876"/>
      <c r="E3" s="876"/>
      <c r="F3" s="876"/>
      <c r="G3" s="490"/>
      <c r="H3" s="490"/>
      <c r="I3" s="489"/>
      <c r="J3" s="489"/>
      <c r="K3" s="489"/>
      <c r="L3" s="489"/>
      <c r="M3" s="489"/>
    </row>
    <row r="4" spans="1:13" ht="17.399999999999999">
      <c r="A4" s="888" t="s">
        <v>600</v>
      </c>
      <c r="B4" s="888"/>
      <c r="C4" s="888"/>
      <c r="D4" s="888"/>
      <c r="E4" s="888"/>
      <c r="F4" s="888"/>
      <c r="G4" s="491"/>
      <c r="H4" s="491"/>
      <c r="I4" s="491"/>
      <c r="J4" s="491"/>
      <c r="K4" s="489"/>
      <c r="L4" s="489"/>
      <c r="M4" s="489"/>
    </row>
    <row r="5" spans="1:13" ht="19.5" customHeight="1">
      <c r="A5" s="888"/>
      <c r="B5" s="888"/>
      <c r="C5" s="888"/>
      <c r="D5" s="888"/>
      <c r="E5" s="888"/>
      <c r="F5" s="888"/>
      <c r="G5" s="491"/>
      <c r="H5" s="491"/>
      <c r="I5" s="491"/>
      <c r="J5" s="491"/>
      <c r="K5" s="489"/>
      <c r="L5" s="489"/>
      <c r="M5" s="489"/>
    </row>
    <row r="6" spans="1:13" ht="15" customHeight="1">
      <c r="A6" s="779"/>
      <c r="B6" s="508"/>
      <c r="C6" s="508"/>
      <c r="D6" s="508"/>
      <c r="E6" s="508"/>
      <c r="F6" s="508"/>
      <c r="G6" s="491"/>
      <c r="H6" s="491"/>
      <c r="I6" s="491"/>
      <c r="J6" s="491"/>
      <c r="K6" s="489"/>
      <c r="L6" s="489"/>
      <c r="M6" s="489"/>
    </row>
    <row r="7" spans="1:13" ht="18" customHeight="1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89"/>
      <c r="L7" s="489"/>
      <c r="M7" s="489"/>
    </row>
    <row r="8" spans="1:13" ht="12.75" customHeight="1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89"/>
      <c r="L8" s="489"/>
      <c r="M8" s="489"/>
    </row>
    <row r="9" spans="1:13" ht="90">
      <c r="A9" s="489"/>
      <c r="B9" s="493" t="s">
        <v>17</v>
      </c>
      <c r="C9" s="494" t="s">
        <v>372</v>
      </c>
      <c r="D9" s="812" t="s">
        <v>564</v>
      </c>
      <c r="E9" s="788" t="s">
        <v>373</v>
      </c>
      <c r="F9" s="812" t="s">
        <v>601</v>
      </c>
      <c r="G9" s="495" t="s">
        <v>373</v>
      </c>
      <c r="H9" s="492"/>
      <c r="I9" s="492"/>
      <c r="J9" s="492"/>
      <c r="K9" s="489"/>
      <c r="L9" s="489"/>
      <c r="M9" s="489"/>
    </row>
    <row r="10" spans="1:13" ht="18">
      <c r="A10" s="489"/>
      <c r="B10" s="496" t="s">
        <v>374</v>
      </c>
      <c r="C10" s="497" t="s">
        <v>18</v>
      </c>
      <c r="D10" s="498"/>
      <c r="E10" s="498"/>
      <c r="F10" s="498"/>
      <c r="G10" s="498"/>
      <c r="H10" s="492"/>
      <c r="I10" s="492"/>
      <c r="J10" s="492"/>
      <c r="K10" s="489"/>
      <c r="L10" s="489"/>
      <c r="M10" s="489"/>
    </row>
    <row r="11" spans="1:13" ht="46.8">
      <c r="A11" s="489"/>
      <c r="B11" s="496" t="s">
        <v>375</v>
      </c>
      <c r="C11" s="188" t="s">
        <v>376</v>
      </c>
      <c r="D11" s="498"/>
      <c r="E11" s="498"/>
      <c r="F11" s="498"/>
      <c r="G11" s="498"/>
      <c r="H11" s="492"/>
      <c r="I11" s="492"/>
      <c r="J11" s="492"/>
      <c r="K11" s="489"/>
      <c r="L11" s="489"/>
      <c r="M11" s="489"/>
    </row>
    <row r="12" spans="1:13" ht="31.2">
      <c r="A12" s="489"/>
      <c r="B12" s="509"/>
      <c r="C12" s="188" t="s">
        <v>377</v>
      </c>
      <c r="D12" s="510"/>
      <c r="E12" s="498"/>
      <c r="F12" s="510"/>
      <c r="G12" s="498"/>
      <c r="H12" s="492"/>
      <c r="I12" s="492"/>
      <c r="J12" s="492"/>
      <c r="K12" s="489"/>
      <c r="L12" s="489"/>
      <c r="M12" s="489"/>
    </row>
    <row r="13" spans="1:13" ht="18">
      <c r="A13" s="489"/>
      <c r="B13" s="509" t="s">
        <v>378</v>
      </c>
      <c r="C13" s="188" t="s">
        <v>20</v>
      </c>
      <c r="D13" s="507"/>
      <c r="E13" s="503"/>
      <c r="F13" s="507"/>
      <c r="G13" s="503"/>
      <c r="H13" s="492"/>
      <c r="I13" s="492"/>
      <c r="J13" s="492"/>
      <c r="K13" s="489"/>
      <c r="L13" s="489"/>
      <c r="M13" s="489"/>
    </row>
    <row r="14" spans="1:13" ht="18" customHeight="1">
      <c r="A14" s="489"/>
      <c r="B14" s="504"/>
      <c r="C14" s="505" t="s">
        <v>21</v>
      </c>
      <c r="D14" s="506">
        <v>0</v>
      </c>
      <c r="E14" s="506"/>
      <c r="F14" s="506">
        <v>0</v>
      </c>
      <c r="G14" s="506"/>
      <c r="H14" s="492"/>
      <c r="I14" s="492"/>
      <c r="J14" s="492"/>
      <c r="K14" s="489"/>
      <c r="L14" s="489"/>
      <c r="M14" s="489"/>
    </row>
    <row r="15" spans="1:13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89"/>
      <c r="L15" s="489"/>
      <c r="M15" s="489"/>
    </row>
    <row r="16" spans="1:13" ht="15.75" customHeight="1">
      <c r="A16" s="489"/>
      <c r="B16" s="489"/>
      <c r="C16" s="492" t="s">
        <v>22</v>
      </c>
      <c r="D16" s="492"/>
      <c r="E16" s="492"/>
      <c r="F16" s="492"/>
      <c r="G16" s="492"/>
      <c r="H16" s="492"/>
      <c r="I16" s="492"/>
      <c r="J16" s="492"/>
      <c r="K16" s="489"/>
      <c r="L16" s="489"/>
      <c r="M16" s="489"/>
    </row>
    <row r="17" spans="1:13" ht="34.5" customHeight="1">
      <c r="A17" s="489"/>
      <c r="B17" s="489"/>
      <c r="C17" s="492"/>
      <c r="D17" s="492"/>
      <c r="E17" s="492"/>
      <c r="F17" s="492"/>
      <c r="G17" s="492"/>
      <c r="H17" s="492"/>
      <c r="I17" s="492"/>
      <c r="J17" s="492"/>
      <c r="K17" s="489"/>
      <c r="L17" s="489"/>
      <c r="M17" s="489"/>
    </row>
    <row r="18" spans="1:13" ht="36">
      <c r="A18" s="489"/>
      <c r="B18" s="493" t="s">
        <v>17</v>
      </c>
      <c r="C18" s="494" t="s">
        <v>372</v>
      </c>
      <c r="D18" s="889" t="s">
        <v>565</v>
      </c>
      <c r="E18" s="890"/>
      <c r="F18" s="889" t="s">
        <v>602</v>
      </c>
      <c r="G18" s="890"/>
      <c r="H18" s="492"/>
      <c r="I18" s="492"/>
      <c r="J18" s="492"/>
      <c r="K18" s="489"/>
      <c r="L18" s="489"/>
      <c r="M18" s="489"/>
    </row>
    <row r="19" spans="1:13" ht="18">
      <c r="A19" s="489"/>
      <c r="B19" s="496" t="s">
        <v>374</v>
      </c>
      <c r="C19" s="497" t="s">
        <v>18</v>
      </c>
      <c r="D19" s="885"/>
      <c r="E19" s="886"/>
      <c r="F19" s="885"/>
      <c r="G19" s="886"/>
      <c r="H19" s="492"/>
      <c r="I19" s="492"/>
      <c r="J19" s="492"/>
      <c r="K19" s="489"/>
      <c r="L19" s="489"/>
      <c r="M19" s="489"/>
    </row>
    <row r="20" spans="1:13" ht="46.8">
      <c r="A20" s="489"/>
      <c r="B20" s="496" t="s">
        <v>375</v>
      </c>
      <c r="C20" s="188" t="s">
        <v>376</v>
      </c>
      <c r="D20" s="883">
        <v>420629</v>
      </c>
      <c r="E20" s="884"/>
      <c r="F20" s="883">
        <v>0</v>
      </c>
      <c r="G20" s="884"/>
      <c r="H20" s="492"/>
      <c r="I20" s="492"/>
      <c r="J20" s="492"/>
      <c r="K20" s="489"/>
      <c r="L20" s="489"/>
      <c r="M20" s="489"/>
    </row>
    <row r="21" spans="1:13" ht="31.2">
      <c r="A21" s="489"/>
      <c r="B21" s="509"/>
      <c r="C21" s="188" t="s">
        <v>377</v>
      </c>
      <c r="D21" s="883">
        <v>420629</v>
      </c>
      <c r="E21" s="884"/>
      <c r="F21" s="883">
        <v>0</v>
      </c>
      <c r="G21" s="884"/>
      <c r="H21" s="492"/>
      <c r="I21" s="492"/>
      <c r="J21" s="492"/>
      <c r="K21" s="489"/>
      <c r="L21" s="489"/>
      <c r="M21" s="489"/>
    </row>
    <row r="22" spans="1:13" ht="18">
      <c r="A22" s="489"/>
      <c r="B22" s="509" t="s">
        <v>378</v>
      </c>
      <c r="C22" s="188" t="s">
        <v>20</v>
      </c>
      <c r="D22" s="883"/>
      <c r="E22" s="884"/>
      <c r="F22" s="883"/>
      <c r="G22" s="884"/>
      <c r="H22" s="492"/>
      <c r="I22" s="492"/>
      <c r="J22" s="492"/>
      <c r="K22" s="489"/>
      <c r="L22" s="489"/>
      <c r="M22" s="489"/>
    </row>
    <row r="23" spans="1:13" ht="18">
      <c r="A23" s="489"/>
      <c r="B23" s="504"/>
      <c r="C23" s="505" t="s">
        <v>21</v>
      </c>
      <c r="D23" s="879">
        <v>420629</v>
      </c>
      <c r="E23" s="880"/>
      <c r="F23" s="879">
        <v>0</v>
      </c>
      <c r="G23" s="880"/>
      <c r="H23" s="492"/>
      <c r="I23" s="492"/>
      <c r="J23" s="492"/>
      <c r="K23" s="489"/>
      <c r="L23" s="489"/>
      <c r="M23" s="489"/>
    </row>
    <row r="24" spans="1:13" ht="18">
      <c r="A24" s="489"/>
      <c r="B24" s="489"/>
      <c r="C24" s="492"/>
      <c r="D24" s="492"/>
      <c r="E24" s="492"/>
      <c r="F24" s="492"/>
      <c r="G24" s="492"/>
      <c r="H24" s="492"/>
      <c r="I24" s="492"/>
      <c r="J24" s="492"/>
      <c r="K24" s="489"/>
      <c r="L24" s="489"/>
      <c r="M24" s="489"/>
    </row>
    <row r="25" spans="1:13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89"/>
      <c r="L25" s="489"/>
      <c r="M25" s="489"/>
    </row>
    <row r="26" spans="1:13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89"/>
      <c r="L26" s="489"/>
      <c r="M26" s="489"/>
    </row>
    <row r="27" spans="1:13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89"/>
      <c r="L27" s="489"/>
      <c r="M27" s="489"/>
    </row>
    <row r="28" spans="1:13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89"/>
      <c r="L28" s="489"/>
      <c r="M28" s="489"/>
    </row>
    <row r="29" spans="1:13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89"/>
      <c r="L29" s="489"/>
      <c r="M29" s="489"/>
    </row>
    <row r="30" spans="1:13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89"/>
      <c r="L30" s="489"/>
      <c r="M30" s="489"/>
    </row>
    <row r="31" spans="1:13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89"/>
      <c r="L31" s="489"/>
      <c r="M31" s="489"/>
    </row>
    <row r="32" spans="1:13">
      <c r="A32" s="489"/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489"/>
      <c r="M32" s="489"/>
    </row>
    <row r="33" spans="1:13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</row>
    <row r="34" spans="1:13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</row>
    <row r="35" spans="1:13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</row>
  </sheetData>
  <mergeCells count="16">
    <mergeCell ref="E1:G1"/>
    <mergeCell ref="A4:F5"/>
    <mergeCell ref="D18:E18"/>
    <mergeCell ref="F18:G18"/>
    <mergeCell ref="A3:F3"/>
    <mergeCell ref="A2:F2"/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SheetLayoutView="100" workbookViewId="0">
      <selection activeCell="G14" sqref="G14"/>
    </sheetView>
  </sheetViews>
  <sheetFormatPr defaultRowHeight="14.4"/>
  <cols>
    <col min="1" max="1" width="7.6640625" customWidth="1"/>
    <col min="2" max="2" width="14.109375" customWidth="1"/>
    <col min="3" max="3" width="7.44140625" customWidth="1"/>
    <col min="4" max="4" width="16.6640625" customWidth="1"/>
    <col min="5" max="5" width="16.109375" customWidth="1"/>
    <col min="6" max="6" width="15.5546875" customWidth="1"/>
    <col min="7" max="7" width="14.33203125" customWidth="1"/>
    <col min="8" max="8" width="25.88671875" customWidth="1"/>
  </cols>
  <sheetData>
    <row r="1" spans="1:8" ht="14.4" customHeight="1">
      <c r="F1" s="267" t="s">
        <v>511</v>
      </c>
    </row>
    <row r="2" spans="1:8" ht="14.4" customHeight="1">
      <c r="F2" s="267" t="s">
        <v>555</v>
      </c>
    </row>
    <row r="3" spans="1:8" ht="14.4" customHeight="1">
      <c r="F3" s="267" t="s">
        <v>519</v>
      </c>
    </row>
    <row r="4" spans="1:8" ht="14.4" customHeight="1">
      <c r="F4" s="267" t="s">
        <v>556</v>
      </c>
    </row>
    <row r="5" spans="1:8" ht="14.4" customHeight="1">
      <c r="F5" s="267" t="s">
        <v>604</v>
      </c>
    </row>
    <row r="6" spans="1:8" ht="14.4" customHeight="1">
      <c r="F6" s="267" t="s">
        <v>603</v>
      </c>
    </row>
    <row r="7" spans="1:8" ht="14.4" customHeight="1">
      <c r="F7" s="900" t="s">
        <v>636</v>
      </c>
      <c r="G7" s="901"/>
      <c r="H7" s="901"/>
    </row>
    <row r="10" spans="1:8" ht="17.399999999999999">
      <c r="B10" s="876" t="s">
        <v>557</v>
      </c>
      <c r="C10" s="876"/>
      <c r="D10" s="876"/>
      <c r="E10" s="876"/>
      <c r="F10" s="876"/>
      <c r="G10" s="876"/>
      <c r="H10" s="876"/>
    </row>
    <row r="11" spans="1:8" ht="17.399999999999999">
      <c r="B11" s="902" t="s">
        <v>605</v>
      </c>
      <c r="C11" s="902"/>
      <c r="D11" s="902"/>
      <c r="E11" s="902"/>
      <c r="F11" s="902"/>
      <c r="G11" s="902"/>
      <c r="H11" s="902"/>
    </row>
    <row r="12" spans="1:8" ht="15.6">
      <c r="B12" s="487"/>
    </row>
    <row r="13" spans="1:8" ht="33.75" customHeight="1">
      <c r="B13" s="903" t="s">
        <v>606</v>
      </c>
      <c r="C13" s="903"/>
      <c r="D13" s="903"/>
      <c r="E13" s="903"/>
      <c r="F13" s="903"/>
      <c r="G13" s="903"/>
      <c r="H13" s="903"/>
    </row>
    <row r="14" spans="1:8" ht="15.6">
      <c r="B14" s="511"/>
    </row>
    <row r="15" spans="1:8" ht="69">
      <c r="A15" s="512"/>
      <c r="B15" s="897" t="s">
        <v>380</v>
      </c>
      <c r="C15" s="899"/>
      <c r="D15" s="449" t="s">
        <v>381</v>
      </c>
      <c r="E15" s="449" t="s">
        <v>24</v>
      </c>
      <c r="F15" s="449" t="s">
        <v>382</v>
      </c>
      <c r="G15" s="449" t="s">
        <v>25</v>
      </c>
      <c r="H15" s="449" t="s">
        <v>383</v>
      </c>
    </row>
    <row r="16" spans="1:8">
      <c r="A16" s="449">
        <v>1</v>
      </c>
      <c r="B16" s="897">
        <v>2</v>
      </c>
      <c r="C16" s="899"/>
      <c r="D16" s="449">
        <v>3</v>
      </c>
      <c r="E16" s="449">
        <v>4</v>
      </c>
      <c r="F16" s="449">
        <v>5</v>
      </c>
      <c r="G16" s="449">
        <v>6</v>
      </c>
      <c r="H16" s="449">
        <v>7</v>
      </c>
    </row>
    <row r="17" spans="1:8">
      <c r="A17" s="512"/>
      <c r="B17" s="897"/>
      <c r="C17" s="899"/>
      <c r="D17" s="449"/>
      <c r="E17" s="449"/>
      <c r="F17" s="449"/>
      <c r="G17" s="449"/>
      <c r="H17" s="449"/>
    </row>
    <row r="18" spans="1:8">
      <c r="A18" s="512"/>
      <c r="B18" s="891" t="s">
        <v>384</v>
      </c>
      <c r="C18" s="893"/>
      <c r="D18" s="517" t="s">
        <v>19</v>
      </c>
      <c r="E18" s="517" t="s">
        <v>19</v>
      </c>
      <c r="F18" s="517" t="s">
        <v>19</v>
      </c>
      <c r="G18" s="517" t="s">
        <v>19</v>
      </c>
      <c r="H18" s="517" t="s">
        <v>19</v>
      </c>
    </row>
    <row r="19" spans="1:8" ht="15.6">
      <c r="B19" s="511"/>
    </row>
    <row r="20" spans="1:8" ht="15.6">
      <c r="B20" s="904" t="s">
        <v>26</v>
      </c>
      <c r="C20" s="904"/>
      <c r="D20" s="904"/>
      <c r="E20" s="904"/>
      <c r="F20" s="904"/>
      <c r="G20" s="904"/>
      <c r="H20" s="904"/>
    </row>
    <row r="21" spans="1:8" ht="32.25" customHeight="1">
      <c r="B21" s="903" t="s">
        <v>607</v>
      </c>
      <c r="C21" s="903"/>
      <c r="D21" s="903"/>
      <c r="E21" s="903"/>
      <c r="F21" s="903"/>
      <c r="G21" s="903"/>
      <c r="H21" s="903"/>
    </row>
    <row r="22" spans="1:8" ht="15.6">
      <c r="B22" s="513" t="s">
        <v>27</v>
      </c>
    </row>
    <row r="23" spans="1:8" ht="43.5" customHeight="1">
      <c r="A23" s="897" t="s">
        <v>385</v>
      </c>
      <c r="B23" s="898"/>
      <c r="C23" s="898"/>
      <c r="D23" s="899"/>
      <c r="E23" s="897" t="s">
        <v>386</v>
      </c>
      <c r="F23" s="898"/>
      <c r="G23" s="898"/>
      <c r="H23" s="899"/>
    </row>
    <row r="24" spans="1:8" ht="30.75" customHeight="1">
      <c r="A24" s="905" t="s">
        <v>28</v>
      </c>
      <c r="B24" s="906"/>
      <c r="C24" s="906"/>
      <c r="D24" s="907"/>
      <c r="E24" s="897">
        <v>0</v>
      </c>
      <c r="F24" s="898"/>
      <c r="G24" s="898"/>
      <c r="H24" s="899"/>
    </row>
    <row r="25" spans="1:8" ht="15" customHeight="1">
      <c r="A25" s="891" t="s">
        <v>387</v>
      </c>
      <c r="B25" s="892"/>
      <c r="C25" s="892"/>
      <c r="D25" s="893"/>
      <c r="E25" s="894">
        <v>0</v>
      </c>
      <c r="F25" s="895"/>
      <c r="G25" s="895"/>
      <c r="H25" s="896"/>
    </row>
    <row r="26" spans="1:8" ht="15.6">
      <c r="B26" s="513"/>
      <c r="E26" s="514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2024-12-05T12:15:14Z</cp:lastPrinted>
  <dcterms:created xsi:type="dcterms:W3CDTF">2014-10-25T07:35:49Z</dcterms:created>
  <dcterms:modified xsi:type="dcterms:W3CDTF">2025-02-26T05:49:02Z</dcterms:modified>
</cp:coreProperties>
</file>